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tiff" ContentType="image/tif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ink/ink1.xml" ContentType="application/inkml+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5629"/>
  <workbookPr/>
  <mc:AlternateContent xmlns:mc="http://schemas.openxmlformats.org/markup-compatibility/2006">
    <mc:Choice Requires="x15">
      <x15ac:absPath xmlns:x15ac="http://schemas.microsoft.com/office/spreadsheetml/2010/11/ac" url="E:\Fall 2022\Accounting and Budgetory\Assignments\"/>
    </mc:Choice>
  </mc:AlternateContent>
  <xr:revisionPtr revIDLastSave="0" documentId="13_ncr:1_{7038DD75-D7DB-485B-9DA4-29D59E6A8B63}" xr6:coauthVersionLast="47" xr6:coauthVersionMax="47" xr10:uidLastSave="{00000000-0000-0000-0000-000000000000}"/>
  <bookViews>
    <workbookView xWindow="-98" yWindow="-98" windowWidth="23236" windowHeight="13875" tabRatio="500" firstSheet="1" activeTab="6" xr2:uid="{00000000-000D-0000-FFFF-FFFF00000000}"/>
  </bookViews>
  <sheets>
    <sheet name="Adjusting Entries" sheetId="9" r:id="rId1"/>
    <sheet name="Prepare SSE" sheetId="3" r:id="rId2"/>
    <sheet name="Prepare 3 FS" sheetId="2" r:id="rId3"/>
    <sheet name="EI &amp; COGS" sheetId="8" r:id="rId4"/>
    <sheet name="Fixed Asset Accounting" sheetId="10" r:id="rId5"/>
    <sheet name="FS Analysis 1" sheetId="7" r:id="rId6"/>
    <sheet name="FS Analysis 2" sheetId="6" r:id="rId7"/>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70" i="6" l="1"/>
  <c r="G69" i="6"/>
  <c r="G68" i="6"/>
  <c r="D72" i="6" s="1"/>
  <c r="H45" i="6"/>
  <c r="H44" i="6"/>
  <c r="E47" i="6" s="1"/>
  <c r="F59" i="2" l="1"/>
  <c r="F34" i="2"/>
  <c r="F36" i="2" s="1"/>
  <c r="C12" i="8" l="1"/>
</calcChain>
</file>

<file path=xl/sharedStrings.xml><?xml version="1.0" encoding="utf-8"?>
<sst xmlns="http://schemas.openxmlformats.org/spreadsheetml/2006/main" count="343" uniqueCount="251">
  <si>
    <t>A. Income Statement</t>
  </si>
  <si>
    <t>From the above Company Z adjusted trial balance, prepare simple financial statements, as follows:</t>
  </si>
  <si>
    <t>C. Balance Sheet (simple—unclassified)</t>
  </si>
  <si>
    <t xml:space="preserve">B. Statement of Owner’s Equity </t>
  </si>
  <si>
    <t>A company’s comparative statements are given below. Please conduct the following analyses:</t>
  </si>
  <si>
    <t>Note:</t>
  </si>
  <si>
    <t>When the dollar change is positive, it indicates that the value increased and therefore the % change should be positive. Therefore, when calculating % change involving a negative baseline value, use the absolute value of the baseline number in the denominator: % change = (new value - original baseline value)/|baseline value|. Otherwise the % change will be inconsistent with the real change. For example:
Let's say item A changed from -10 to +10. Item A increased by 20 and thus should give rise to a positive % change. However, % change based on formula using the original value of -10 is -200% = [10-(-10)]/(-10).
Let’s look at another example. Assume item B changed from -10 to -20, a decrease of 10 with a % change of -100%. However, % change based on formula using the original value of -10 is 100% = [-10-(-20)]/(-10).</t>
  </si>
  <si>
    <r>
      <t>a.</t>
    </r>
    <r>
      <rPr>
        <b/>
        <sz val="7"/>
        <color rgb="FF000000"/>
        <rFont val="Times New Roman"/>
        <family val="1"/>
      </rPr>
      <t xml:space="preserve">     </t>
    </r>
    <r>
      <rPr>
        <b/>
        <sz val="12"/>
        <color rgb="FF000000"/>
        <rFont val="Calibri"/>
        <family val="2"/>
        <scheme val="minor"/>
      </rPr>
      <t>Horizontal analysis (trend analysis) on the income statement</t>
    </r>
  </si>
  <si>
    <r>
      <t>b.</t>
    </r>
    <r>
      <rPr>
        <b/>
        <sz val="7"/>
        <color rgb="FF000000"/>
        <rFont val="Times New Roman"/>
        <family val="1"/>
      </rPr>
      <t xml:space="preserve">     </t>
    </r>
    <r>
      <rPr>
        <b/>
        <sz val="12"/>
        <color rgb="FF000000"/>
        <rFont val="Calibri"/>
        <family val="2"/>
        <scheme val="minor"/>
      </rPr>
      <t>Vertical analysis (common size financial statement analysis) on the income statement</t>
    </r>
  </si>
  <si>
    <r>
      <t>d.</t>
    </r>
    <r>
      <rPr>
        <b/>
        <sz val="7"/>
        <color rgb="FF000000"/>
        <rFont val="Times New Roman"/>
        <family val="1"/>
      </rPr>
      <t xml:space="preserve">     </t>
    </r>
    <r>
      <rPr>
        <b/>
        <sz val="12"/>
        <color rgb="FF000000"/>
        <rFont val="Calibri"/>
        <family val="2"/>
        <scheme val="minor"/>
      </rPr>
      <t>What do the analyses tell you about the company’s financial performance?</t>
    </r>
  </si>
  <si>
    <t>(a) First-in, first-out (FIFO)</t>
  </si>
  <si>
    <t>Number of Units</t>
  </si>
  <si>
    <t>Unit Cost</t>
  </si>
  <si>
    <t>Sales Price</t>
  </si>
  <si>
    <t>Beginning Inventory</t>
  </si>
  <si>
    <t>Purchase</t>
  </si>
  <si>
    <t>Sold</t>
  </si>
  <si>
    <t>Ending Inventory</t>
  </si>
  <si>
    <t>(b) Last-in, first-out (LIFO)</t>
  </si>
  <si>
    <t>Calculate the ending inventory and cost of goods sold dollar values for ABC Company, which uses using periodic inventory updating system, under the following two cost flow assumptions:</t>
  </si>
  <si>
    <t>Prepare journal entries to record the following business transaction and related adjusting entry.</t>
  </si>
  <si>
    <t xml:space="preserve">Reviewing insurance policies revealed that a single policy was purchased on August 1, for one year’s coverage, in the amount of $6,000. </t>
  </si>
  <si>
    <t xml:space="preserve">There was no previous balance in the Prepaid Insurance account at that time. </t>
  </si>
  <si>
    <t>Based on the information provided, make the December 31 adjusting journal entry to bring the balances to correct.</t>
  </si>
  <si>
    <t>A. January 12, purchased supplies for cash, to be used all year, $3,850; December 31, physical count of remaining supplies, $850</t>
  </si>
  <si>
    <t>B. January 1, purchased equipment on account for $12,000; December 31, depreciation on assets, $4,000</t>
  </si>
  <si>
    <t>Montello Inc. purchases a delivery truck for $15,000. The truck has a salvage value of $3,000 and is expected to be driven for eight years or 120,000 miles.</t>
  </si>
  <si>
    <t>A. Montello uses the straight-line depreciation method. Calculate the annual depreciation expense.</t>
  </si>
  <si>
    <t>B. Montello uses the units-of-production depreciation method and in year one it expects to use the truck for 23,000 miles. Calculate the annual depreciation expense.</t>
  </si>
  <si>
    <t xml:space="preserve">Alfredo Company purchased a new 3-D printer for $900,000. Although this printer is expected to last for ten years, </t>
  </si>
  <si>
    <t>Alfredo knows the technology will become old quickly, and so they plan to replace this printer in three years. At that point, Alfredo believes it will be able to sell the printer for $15,000.</t>
  </si>
  <si>
    <t>Calculate yearly depreciation using the double-declining-balance method.</t>
  </si>
  <si>
    <t>Problem 1</t>
  </si>
  <si>
    <t>Problem 2</t>
  </si>
  <si>
    <t xml:space="preserve">Garcia Co. owns equipment that costs $150,000, with accumulated depreciation of $65,000. Garcia sells the equipment for cash.  </t>
  </si>
  <si>
    <t>Record the journal entry for the sale of the equipment if Garcia were to sell the equipment for the following amounts:</t>
  </si>
  <si>
    <t>A. $90,000 cash</t>
  </si>
  <si>
    <t>B. $85,000 cash</t>
  </si>
  <si>
    <t>C. $80,000 cash</t>
  </si>
  <si>
    <t>Problem 3</t>
  </si>
  <si>
    <t>Prepare a Statement of Shareholders' Equity (SSE) using the information provided for Pirate Landing for the month of October 2017.</t>
  </si>
  <si>
    <t>Financial Statement Analysis, part 1</t>
  </si>
  <si>
    <t>Financial Statement Analysis, part 2</t>
  </si>
  <si>
    <r>
      <t>c.</t>
    </r>
    <r>
      <rPr>
        <b/>
        <sz val="7"/>
        <color rgb="FF000000"/>
        <rFont val="Times New Roman"/>
        <family val="1"/>
      </rPr>
      <t xml:space="preserve">     </t>
    </r>
    <r>
      <rPr>
        <b/>
        <sz val="12"/>
        <color rgb="FF000000"/>
        <rFont val="Calibri"/>
        <family val="2"/>
        <scheme val="minor"/>
      </rPr>
      <t>Calculate the three profitability ratios for years 2017 and 2018 and show how ROE can be derived from the DuPont formula for this company.</t>
    </r>
  </si>
  <si>
    <t>Date</t>
  </si>
  <si>
    <t>Jan. 12</t>
  </si>
  <si>
    <t xml:space="preserve">	Accounts and Explanation</t>
  </si>
  <si>
    <t>Supplies</t>
  </si>
  <si>
    <t xml:space="preserve">	(To record the purchase of supplies for cash)</t>
  </si>
  <si>
    <t>Debit</t>
  </si>
  <si>
    <t>Credit</t>
  </si>
  <si>
    <t xml:space="preserve">              Cash	</t>
  </si>
  <si>
    <t>A.</t>
  </si>
  <si>
    <t xml:space="preserve">	$3850</t>
  </si>
  <si>
    <t>Jan. 1</t>
  </si>
  <si>
    <t>Equipment</t>
  </si>
  <si>
    <t>Dec. 31</t>
  </si>
  <si>
    <t xml:space="preserve">              Supplies</t>
  </si>
  <si>
    <t xml:space="preserve">	(To record the supplies expense for the year)</t>
  </si>
  <si>
    <t>Supplies Expense ($3,850 - $850)</t>
  </si>
  <si>
    <t>B.</t>
  </si>
  <si>
    <t>Insurance Expense ($6,000/12*5)</t>
  </si>
  <si>
    <t xml:space="preserve">               Prepaid Insurance</t>
  </si>
  <si>
    <t>Monthly Insurance Expense = $6,000/12 = $500</t>
  </si>
  <si>
    <t>Revenues:</t>
  </si>
  <si>
    <t>Expenses:</t>
  </si>
  <si>
    <t>Insurance expense</t>
  </si>
  <si>
    <t>Service revenue</t>
  </si>
  <si>
    <t>Salaries expense</t>
  </si>
  <si>
    <t>Miscellaneous expense</t>
  </si>
  <si>
    <t>Total expenses</t>
  </si>
  <si>
    <t>Net Income</t>
  </si>
  <si>
    <t xml:space="preserve">A. </t>
  </si>
  <si>
    <t>Retained Earnings</t>
  </si>
  <si>
    <t>Common Stock</t>
  </si>
  <si>
    <t>Total Equity</t>
  </si>
  <si>
    <t>Opening Balance</t>
  </si>
  <si>
    <t>Stock issued</t>
  </si>
  <si>
    <t>Dividends</t>
  </si>
  <si>
    <t>Ending Balance</t>
  </si>
  <si>
    <t>C.</t>
  </si>
  <si>
    <t>Assets</t>
  </si>
  <si>
    <t>Cash</t>
  </si>
  <si>
    <t>Accounts Receivable</t>
  </si>
  <si>
    <t>Prepaid Insurance</t>
  </si>
  <si>
    <t>Land</t>
  </si>
  <si>
    <t>Liabilities</t>
  </si>
  <si>
    <t>Accounts Payable</t>
  </si>
  <si>
    <t>Salaries Payable</t>
  </si>
  <si>
    <t>Equity</t>
  </si>
  <si>
    <t>Total Liabilities and Equity</t>
  </si>
  <si>
    <t>Total Assets</t>
  </si>
  <si>
    <t>Increases:</t>
  </si>
  <si>
    <t>Decreases:</t>
  </si>
  <si>
    <t xml:space="preserve">              Accounts Payable</t>
  </si>
  <si>
    <t>(To record the purchase of equipment on account)</t>
  </si>
  <si>
    <t>Depreciation expense</t>
  </si>
  <si>
    <t xml:space="preserve">             Accumulated Depreciation: Equipment</t>
  </si>
  <si>
    <t>(To record depreciation for the year)</t>
  </si>
  <si>
    <r>
      <rPr>
        <sz val="12"/>
        <color theme="8"/>
        <rFont val="Calibri"/>
        <family val="2"/>
        <scheme val="minor"/>
      </rPr>
      <t>Supplies Expense  = Purchase of Supplies - Supplies in hand at the end of year = $3,850 - $850 = $3,000</t>
    </r>
    <r>
      <rPr>
        <sz val="12"/>
        <color theme="1"/>
        <rFont val="Calibri"/>
        <family val="2"/>
        <scheme val="minor"/>
      </rPr>
      <t xml:space="preserve"> </t>
    </r>
  </si>
  <si>
    <t>Pirate Pete, Capital: Oct. 1, 2017</t>
  </si>
  <si>
    <t>Pirate Pete, Capital Oct. 31, 2017</t>
  </si>
  <si>
    <t>Total increase</t>
  </si>
  <si>
    <t>Total decrease</t>
  </si>
  <si>
    <t xml:space="preserve">        Owner Investements</t>
  </si>
  <si>
    <t xml:space="preserve">        Owner withdrawals</t>
  </si>
  <si>
    <t xml:space="preserve">        Net Loss Oct. 2017</t>
  </si>
  <si>
    <t>Insurance Expense for 5 months (Aug-Dec) = $500*5 = $2,500</t>
  </si>
  <si>
    <t>Total Current Assets</t>
  </si>
  <si>
    <t>Total Current Liabilities</t>
  </si>
  <si>
    <t>`</t>
  </si>
  <si>
    <t>$20*$22 = $440</t>
  </si>
  <si>
    <t>$20*$24=$480</t>
  </si>
  <si>
    <t>+ Purchases</t>
  </si>
  <si>
    <t>= Goods Available</t>
  </si>
  <si>
    <t>(To record prepaid insurance)</t>
  </si>
  <si>
    <t>- Ending inventory</t>
  </si>
  <si>
    <t>Cost of Goods Sold</t>
  </si>
  <si>
    <t xml:space="preserve">Beginning Inventory = $100*$20= $2000  </t>
  </si>
  <si>
    <t>Purchases = ($400*$22) + ($200*24)= $13600</t>
  </si>
  <si>
    <t>Pirate Landing
Statement of Shareholders' Equity (SSE)
For the month of October 2017</t>
  </si>
  <si>
    <t>Properties</t>
  </si>
  <si>
    <t>Total Property</t>
  </si>
  <si>
    <t>Particulars</t>
  </si>
  <si>
    <t>2018 YoY</t>
  </si>
  <si>
    <t>2017 YoY</t>
  </si>
  <si>
    <t>Revenue</t>
  </si>
  <si>
    <t>COGS</t>
  </si>
  <si>
    <t>Gross Profit</t>
  </si>
  <si>
    <t>Depreciation</t>
  </si>
  <si>
    <t>SG&amp;A</t>
  </si>
  <si>
    <t>Interest</t>
  </si>
  <si>
    <t>Earning's before tax</t>
  </si>
  <si>
    <t>(950-200)/200 = 375%</t>
  </si>
  <si>
    <t>Tax</t>
  </si>
  <si>
    <t>NA</t>
  </si>
  <si>
    <t>Net Earnings</t>
  </si>
  <si>
    <t>(725-180)/180 = 303%</t>
  </si>
  <si>
    <t>Analysis for 2018</t>
  </si>
  <si>
    <t>Analysis for 2017</t>
  </si>
  <si>
    <t>Analysis for 2016</t>
  </si>
  <si>
    <r>
      <t xml:space="preserve">Horizontal Analysis </t>
    </r>
    <r>
      <rPr>
        <b/>
        <i/>
        <sz val="8"/>
        <color theme="8"/>
        <rFont val="Calibri (Body)"/>
      </rPr>
      <t>(in millions)</t>
    </r>
  </si>
  <si>
    <r>
      <t xml:space="preserve">Vertical Analysis </t>
    </r>
    <r>
      <rPr>
        <b/>
        <i/>
        <sz val="8"/>
        <color theme="8"/>
        <rFont val="Calibri (Body)"/>
      </rPr>
      <t>(in millions)</t>
    </r>
  </si>
  <si>
    <t>Book Value of Equipment at the time of Sale: Equipment Cost - Depreciation</t>
  </si>
  <si>
    <t>Equipment Cost</t>
  </si>
  <si>
    <t xml:space="preserve">Account </t>
  </si>
  <si>
    <t xml:space="preserve">Debit </t>
  </si>
  <si>
    <t>Accumulated Depreciation of Equipment</t>
  </si>
  <si>
    <t>($65000)</t>
  </si>
  <si>
    <t>Cost at the time of Sell</t>
  </si>
  <si>
    <t>So if the same equipment is sold above $85,000 then it Garcia Co. 
will genetate gain on the sale else it will be considered as loss in journal.</t>
  </si>
  <si>
    <t xml:space="preserve">               Equipment</t>
  </si>
  <si>
    <t xml:space="preserve">               Gain on Sale of Equipment </t>
  </si>
  <si>
    <t xml:space="preserve">                 Equipment</t>
  </si>
  <si>
    <t xml:space="preserve">                Equipment</t>
  </si>
  <si>
    <t xml:space="preserve">                Loss on Sale of Equipment </t>
  </si>
  <si>
    <t>Depreciation for the Period</t>
  </si>
  <si>
    <t>End of Period</t>
  </si>
  <si>
    <t>Annual Period</t>
  </si>
  <si>
    <t>Beginning of Period Book Value</t>
  </si>
  <si>
    <t xml:space="preserve">Dep. of Expense </t>
  </si>
  <si>
    <t>Accum. Dep</t>
  </si>
  <si>
    <t>Book Value</t>
  </si>
  <si>
    <t>First Year</t>
  </si>
  <si>
    <t>Second Year</t>
  </si>
  <si>
    <t>There will be loss at the end of useful life of the asset if Company sells</t>
  </si>
  <si>
    <t>Loss = $33,323 -$15,000 = $18,323</t>
  </si>
  <si>
    <t>Double declining depreciation rate = Straight line depreciation rate * 2 = (100/3 Year) * 2  = 66.67%</t>
  </si>
  <si>
    <t>Annual Depreciation Expense = (Cost - Salvage Value) / Useful life = ($15,000 - $3,000)/8 = $1500 per year</t>
  </si>
  <si>
    <t>Depreciation Expence</t>
  </si>
  <si>
    <t xml:space="preserve">         Accumulated Depreciation</t>
  </si>
  <si>
    <t>Account</t>
  </si>
  <si>
    <t>Third Year</t>
  </si>
  <si>
    <t>straight-line depreciation method:</t>
  </si>
  <si>
    <t>units-of-production depreciation method:</t>
  </si>
  <si>
    <t xml:space="preserve">($15,000 - $3,000)/120,000 = $0.1 per mile
</t>
  </si>
  <si>
    <t>Year 1 : Annual Depreciation Expense = $0.1 × 23,000 = $2,300</t>
  </si>
  <si>
    <t>JOURNAL</t>
  </si>
  <si>
    <t xml:space="preserve">Avg Total Asset = (Opening Asset + Closing Asset) / 2 = (62000+66180) / 2 =  64090 </t>
  </si>
  <si>
    <r>
      <t xml:space="preserve">2) </t>
    </r>
    <r>
      <rPr>
        <b/>
        <sz val="12"/>
        <color theme="8"/>
        <rFont val="Calibri"/>
        <family val="2"/>
        <scheme val="minor"/>
      </rPr>
      <t>EBT</t>
    </r>
    <r>
      <rPr>
        <sz val="12"/>
        <color theme="8"/>
        <rFont val="Calibri"/>
        <family val="2"/>
        <scheme val="minor"/>
      </rPr>
      <t xml:space="preserve">	 = (EBT*100)/Sales	= 5%</t>
    </r>
  </si>
  <si>
    <r>
      <t xml:space="preserve">3) </t>
    </r>
    <r>
      <rPr>
        <b/>
        <sz val="12"/>
        <color theme="8"/>
        <rFont val="Calibri"/>
        <family val="2"/>
        <scheme val="minor"/>
      </rPr>
      <t>Return on Asset</t>
    </r>
    <r>
      <rPr>
        <sz val="12"/>
        <color theme="8"/>
        <rFont val="Calibri"/>
        <family val="2"/>
        <scheme val="minor"/>
      </rPr>
      <t xml:space="preserve"> = Net Earning / Avg Total Asset</t>
    </r>
  </si>
  <si>
    <r>
      <t xml:space="preserve">      </t>
    </r>
    <r>
      <rPr>
        <b/>
        <sz val="12"/>
        <color theme="8"/>
        <rFont val="Calibri"/>
        <family val="2"/>
        <scheme val="minor"/>
      </rPr>
      <t>Return on Asset</t>
    </r>
    <r>
      <rPr>
        <sz val="12"/>
        <color theme="8"/>
        <rFont val="Calibri"/>
        <family val="2"/>
        <scheme val="minor"/>
      </rPr>
      <t xml:space="preserve"> = Net Earning / Avg Total Asset = 180/64090 = 0.28% </t>
    </r>
  </si>
  <si>
    <t>c.</t>
  </si>
  <si>
    <t>d.</t>
  </si>
  <si>
    <t>1) Considenring Dates are not in same month and goods sold in order</t>
  </si>
  <si>
    <t>2) Considenring Dates are in same month</t>
  </si>
  <si>
    <t>$120*$22=$2,640</t>
  </si>
  <si>
    <t>$100*$20=$2,000</t>
  </si>
  <si>
    <t>$100*$22=$2,200</t>
  </si>
  <si>
    <t>$200*$24 = $4,800</t>
  </si>
  <si>
    <t>20 units at $22</t>
  </si>
  <si>
    <t>200 units at $24</t>
  </si>
  <si>
    <t>20 units at $24</t>
  </si>
  <si>
    <t>100 units at $22</t>
  </si>
  <si>
    <t>100 units at $20</t>
  </si>
  <si>
    <t>120 units at $22</t>
  </si>
  <si>
    <t>Company Z
Income Statement
For the XXX Ended XXXX, 0000</t>
  </si>
  <si>
    <t>Company Z
Statement of Owner’s Equity 
For the XXX Ended XXXX, 0000</t>
  </si>
  <si>
    <t>Company Z
Balance Sheet
At XXXX, 0000</t>
  </si>
  <si>
    <t>If we analyze the company, we can obeserve that Balance Sheet Revenue and Gross Profits are growing and in terms of ratio, it is 20% and 360%. There is no significant growth is COGS, whereas Net Earnings have shown significant growth per year. Also, Inventory is steady and now moving quickly regarding revenue which is a good sign for the company. In the year 2016 company was generating a good amount of revenue but still was in loss, but comparatively, in the year 2017 significant growth is shown in the financial statement.</t>
  </si>
  <si>
    <t>(450-400)/ 400 = 13%</t>
  </si>
  <si>
    <t>(300-300)/300 = 0%</t>
  </si>
  <si>
    <t>(50-50)-50 = 0%</t>
  </si>
  <si>
    <t>(225-20)/20 = 1025%</t>
  </si>
  <si>
    <t>(5,000-4,000) /4,000 = 25%</t>
  </si>
  <si>
    <t>(3,200-3,000)/3,000 = 7%</t>
  </si>
  <si>
    <t>(1,800-1,000) /1,000 = 80%</t>
  </si>
  <si>
    <t>(50-50)/50 = 0%</t>
  </si>
  <si>
    <t>(500-450)/450 = 11%</t>
  </si>
  <si>
    <t>(4,000-3,000) /3,000 = 33%</t>
  </si>
  <si>
    <t>(3,000-2,500)/2,500 =20%</t>
  </si>
  <si>
    <t>(1,000-500)/500 = 100%</t>
  </si>
  <si>
    <t>3,200/5,000 = 64%</t>
  </si>
  <si>
    <t>1,800/5,000 = 36%</t>
  </si>
  <si>
    <t>500/5,000 = 10%</t>
  </si>
  <si>
    <t>300/5,000 = 6%</t>
  </si>
  <si>
    <t>50/5,000   = 1%</t>
  </si>
  <si>
    <t>950/5,000 = 19%</t>
  </si>
  <si>
    <t>225/5,000 = 4.5%</t>
  </si>
  <si>
    <t>725/5,000 = 14.5%</t>
  </si>
  <si>
    <t>3,000/4,000 = 75%</t>
  </si>
  <si>
    <t>1,000/4,000 = 25%</t>
  </si>
  <si>
    <t xml:space="preserve">450 /4,000  = 11.25% </t>
  </si>
  <si>
    <t xml:space="preserve">300/4,000   = 7.5% </t>
  </si>
  <si>
    <t>50/4,000     = 1.25%</t>
  </si>
  <si>
    <t>200/4,000  = 5%</t>
  </si>
  <si>
    <t>20/4,000   = 0.5%</t>
  </si>
  <si>
    <t>180/4,000  = 4.5%</t>
  </si>
  <si>
    <t>2,500/3,000 = 83.33%</t>
  </si>
  <si>
    <t>500/3,000  = 16.67%</t>
  </si>
  <si>
    <t>400/3,000  = 13.33%</t>
  </si>
  <si>
    <t>300/3,000  = 10%</t>
  </si>
  <si>
    <t>50/3,000   = 1.67%</t>
  </si>
  <si>
    <t>250/3,000  = 8.33%</t>
  </si>
  <si>
    <t>250/3,000 = 8.33%</t>
  </si>
  <si>
    <t>(180-(-250)/250 = 172%</t>
  </si>
  <si>
    <t>(200-(-250) /250= 180%</t>
  </si>
  <si>
    <t xml:space="preserve">For the year 2017 </t>
  </si>
  <si>
    <t>For the year 2018</t>
  </si>
  <si>
    <r>
      <t xml:space="preserve">1) </t>
    </r>
    <r>
      <rPr>
        <b/>
        <sz val="12"/>
        <color theme="8"/>
        <rFont val="Calibri"/>
        <family val="2"/>
        <scheme val="minor"/>
      </rPr>
      <t>Net Profit</t>
    </r>
    <r>
      <rPr>
        <sz val="12"/>
        <color theme="8"/>
        <rFont val="Calibri"/>
        <family val="2"/>
        <scheme val="minor"/>
      </rPr>
      <t xml:space="preserve"> = (Net Profit*100)/Sales = 180*100/4000 = 4.50%</t>
    </r>
  </si>
  <si>
    <r>
      <t xml:space="preserve">1) </t>
    </r>
    <r>
      <rPr>
        <b/>
        <sz val="12"/>
        <color theme="8"/>
        <rFont val="Calibri"/>
        <family val="2"/>
        <scheme val="minor"/>
      </rPr>
      <t>Net Profit</t>
    </r>
    <r>
      <rPr>
        <sz val="12"/>
        <color theme="8"/>
        <rFont val="Calibri"/>
        <family val="2"/>
        <scheme val="minor"/>
      </rPr>
      <t xml:space="preserve"> = (Net Profit*100)/Sales = 725*100/5000 = 14.50%</t>
    </r>
  </si>
  <si>
    <r>
      <t xml:space="preserve">2) </t>
    </r>
    <r>
      <rPr>
        <b/>
        <sz val="12"/>
        <color theme="8"/>
        <rFont val="Calibri"/>
        <family val="2"/>
        <scheme val="minor"/>
      </rPr>
      <t>EBT</t>
    </r>
    <r>
      <rPr>
        <sz val="12"/>
        <color theme="8"/>
        <rFont val="Calibri"/>
        <family val="2"/>
        <scheme val="minor"/>
      </rPr>
      <t xml:space="preserve">	 = (EBT*100)/Sales = 950*100/5000 = 19%</t>
    </r>
  </si>
  <si>
    <t>Avg Total Asset = (Opening Asset + Closing Asset) / 2 = (66180+72405) / 2 =  69292.5</t>
  </si>
  <si>
    <r>
      <t xml:space="preserve">      </t>
    </r>
    <r>
      <rPr>
        <b/>
        <sz val="12"/>
        <color theme="8"/>
        <rFont val="Calibri"/>
        <family val="2"/>
        <scheme val="minor"/>
      </rPr>
      <t>Return on Asset</t>
    </r>
    <r>
      <rPr>
        <sz val="12"/>
        <color theme="8"/>
        <rFont val="Calibri"/>
        <family val="2"/>
        <scheme val="minor"/>
      </rPr>
      <t xml:space="preserve"> = Net Earning / Avg Total Asset = 725/69292.5 = 1.046% </t>
    </r>
  </si>
  <si>
    <t>Net Profit = (NetIncome/Sales)</t>
  </si>
  <si>
    <t>Asset Turnover ratio = (Sales/Assests)</t>
  </si>
  <si>
    <t>Financial Leverage or Equity Multiplier (Assets/Equity)</t>
  </si>
  <si>
    <t>ROE =</t>
  </si>
  <si>
    <t>ROE = 0.4217%</t>
  </si>
  <si>
    <t>ROE = 1.6703%</t>
  </si>
  <si>
    <r>
      <t xml:space="preserve">4) </t>
    </r>
    <r>
      <rPr>
        <b/>
        <sz val="12"/>
        <color theme="8"/>
        <rFont val="Calibri"/>
        <family val="2"/>
        <scheme val="minor"/>
      </rPr>
      <t>ROE</t>
    </r>
    <r>
      <rPr>
        <sz val="12"/>
        <color theme="8"/>
        <rFont val="Calibri"/>
        <family val="2"/>
        <scheme val="minor"/>
      </rPr>
      <t xml:space="preserve"> = ( (NetIncome/Sales)* (Sales/Assests) * (Assets/Equity) ) *100</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</si>
</sst>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5" formatCode="&quot;$&quot;#,##0_);\(&quot;$&quot;#,##0\)"/>
    <numFmt numFmtId="6" formatCode="&quot;$&quot;#,##0_);[Red]\(&quot;$&quot;#,##0\)"/>
    <numFmt numFmtId="164" formatCode="&quot;$&quot;#,##0"/>
    <numFmt numFmtId="165" formatCode="0.000"/>
  </numFmts>
  <fonts count="13">
    <font>
      <sz val="12"/>
      <color theme="1"/>
      <name val="Calibri"/>
      <family val="2"/>
      <scheme val="minor"/>
    </font>
    <font>
      <b/>
      <sz val="12"/>
      <color theme="1"/>
      <name val="Calibri"/>
      <family val="2"/>
      <scheme val="minor"/>
    </font>
    <font>
      <sz val="12"/>
      <color rgb="FF000000"/>
      <name val="Calibri"/>
      <family val="2"/>
      <scheme val="minor"/>
    </font>
    <font>
      <b/>
      <sz val="12"/>
      <color rgb="FF000000"/>
      <name val="Calibri"/>
      <family val="2"/>
      <scheme val="minor"/>
    </font>
    <font>
      <b/>
      <sz val="7"/>
      <color rgb="FF000000"/>
      <name val="Times New Roman"/>
      <family val="1"/>
    </font>
    <font>
      <sz val="12"/>
      <color theme="8"/>
      <name val="Calibri"/>
      <family val="2"/>
      <scheme val="minor"/>
    </font>
    <font>
      <b/>
      <sz val="12"/>
      <color theme="8"/>
      <name val="Calibri"/>
      <family val="2"/>
      <scheme val="minor"/>
    </font>
    <font>
      <sz val="8"/>
      <name val="Calibri"/>
      <family val="2"/>
      <scheme val="minor"/>
    </font>
    <font>
      <b/>
      <u/>
      <sz val="12"/>
      <color theme="8"/>
      <name val="Calibri"/>
      <family val="2"/>
      <scheme val="minor"/>
    </font>
    <font>
      <b/>
      <sz val="16"/>
      <color theme="8"/>
      <name val="Calibri"/>
      <family val="2"/>
      <scheme val="minor"/>
    </font>
    <font>
      <b/>
      <sz val="14"/>
      <color theme="8"/>
      <name val="Calibri"/>
      <family val="2"/>
      <scheme val="minor"/>
    </font>
    <font>
      <b/>
      <i/>
      <sz val="8"/>
      <color theme="8"/>
      <name val="Calibri (Body)"/>
    </font>
    <font>
      <sz val="12"/>
      <color theme="1"/>
      <name val="Calibri"/>
      <family val="2"/>
      <scheme val="minor"/>
    </font>
  </fonts>
  <fills count="2">
    <fill>
      <patternFill patternType="none"/>
    </fill>
    <fill>
      <patternFill patternType="gray125"/>
    </fill>
  </fills>
  <borders count="15">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s>
  <cellStyleXfs count="2">
    <xf numFmtId="0" fontId="0" fillId="0" borderId="0"/>
    <xf numFmtId="9" fontId="12" fillId="0" borderId="0" applyFont="0" applyFill="0" applyBorder="0" applyAlignment="0" applyProtection="0"/>
  </cellStyleXfs>
  <cellXfs count="127">
    <xf numFmtId="0" fontId="0" fillId="0" borderId="0" xfId="0"/>
    <xf numFmtId="0" fontId="1" fillId="0" borderId="0" xfId="0" applyFont="1"/>
    <xf numFmtId="0" fontId="0" fillId="0" borderId="0" xfId="0" applyAlignment="1">
      <alignment horizontal="left"/>
    </xf>
    <xf numFmtId="0" fontId="2" fillId="0" borderId="0" xfId="0" applyFont="1" applyAlignment="1">
      <alignment horizontal="left" vertical="center" indent="4"/>
    </xf>
    <xf numFmtId="0" fontId="2" fillId="0" borderId="0" xfId="0" applyFont="1" applyAlignment="1">
      <alignment vertical="center"/>
    </xf>
    <xf numFmtId="0" fontId="3" fillId="0" borderId="0" xfId="0" applyFont="1" applyAlignment="1">
      <alignment horizontal="left" vertical="center" indent="4"/>
    </xf>
    <xf numFmtId="0" fontId="0" fillId="0" borderId="1" xfId="0" applyBorder="1"/>
    <xf numFmtId="0" fontId="0" fillId="0" borderId="1" xfId="0" applyBorder="1" applyAlignment="1">
      <alignment horizontal="center" vertical="center" wrapText="1"/>
    </xf>
    <xf numFmtId="6" fontId="0" fillId="0" borderId="1" xfId="0" applyNumberFormat="1" applyBorder="1"/>
    <xf numFmtId="0" fontId="3" fillId="0" borderId="0" xfId="0" applyFont="1" applyAlignment="1">
      <alignment horizontal="left" vertical="center"/>
    </xf>
    <xf numFmtId="0" fontId="5" fillId="0" borderId="0" xfId="0" applyFont="1"/>
    <xf numFmtId="6" fontId="5" fillId="0" borderId="0" xfId="0" applyNumberFormat="1" applyFont="1"/>
    <xf numFmtId="0" fontId="6" fillId="0" borderId="0" xfId="0" applyFont="1"/>
    <xf numFmtId="0" fontId="9" fillId="0" borderId="0" xfId="0" applyFont="1" applyAlignment="1">
      <alignment horizontal="center" vertical="center"/>
    </xf>
    <xf numFmtId="0" fontId="5" fillId="0" borderId="0" xfId="0" applyFont="1" applyAlignment="1">
      <alignment horizontal="center" vertical="center"/>
    </xf>
    <xf numFmtId="0" fontId="6" fillId="0" borderId="0" xfId="0" applyFont="1" applyAlignment="1">
      <alignment horizontal="center" vertical="center"/>
    </xf>
    <xf numFmtId="164" fontId="5" fillId="0" borderId="0" xfId="0" applyNumberFormat="1" applyFont="1"/>
    <xf numFmtId="164" fontId="6" fillId="0" borderId="0" xfId="0" applyNumberFormat="1" applyFont="1"/>
    <xf numFmtId="6" fontId="6" fillId="0" borderId="0" xfId="0" applyNumberFormat="1" applyFont="1"/>
    <xf numFmtId="6" fontId="10" fillId="0" borderId="0" xfId="0" applyNumberFormat="1" applyFont="1" applyAlignment="1">
      <alignment horizontal="center" vertical="center" wrapText="1"/>
    </xf>
    <xf numFmtId="0" fontId="10" fillId="0" borderId="0" xfId="0" applyFont="1" applyAlignment="1">
      <alignment horizontal="center" vertical="center" wrapText="1"/>
    </xf>
    <xf numFmtId="0" fontId="6" fillId="0" borderId="1" xfId="0" applyFont="1" applyBorder="1"/>
    <xf numFmtId="6" fontId="10" fillId="0" borderId="1" xfId="0" applyNumberFormat="1" applyFont="1" applyBorder="1" applyAlignment="1">
      <alignment horizontal="center" vertical="center" wrapText="1"/>
    </xf>
    <xf numFmtId="0" fontId="10" fillId="0" borderId="1" xfId="0" applyFont="1" applyBorder="1" applyAlignment="1">
      <alignment horizontal="center" vertical="center" wrapText="1"/>
    </xf>
    <xf numFmtId="6" fontId="6" fillId="0" borderId="1" xfId="0" applyNumberFormat="1" applyFont="1" applyBorder="1" applyAlignment="1">
      <alignment horizontal="right" vertical="center" wrapText="1"/>
    </xf>
    <xf numFmtId="0" fontId="5" fillId="0" borderId="1" xfId="0" applyFont="1" applyBorder="1"/>
    <xf numFmtId="164" fontId="5" fillId="0" borderId="1" xfId="0" applyNumberFormat="1" applyFont="1" applyBorder="1"/>
    <xf numFmtId="6" fontId="5" fillId="0" borderId="1" xfId="0" applyNumberFormat="1" applyFont="1" applyBorder="1"/>
    <xf numFmtId="164" fontId="6" fillId="0" borderId="1" xfId="0" applyNumberFormat="1" applyFont="1" applyBorder="1"/>
    <xf numFmtId="6" fontId="6" fillId="0" borderId="1" xfId="0" applyNumberFormat="1" applyFont="1" applyBorder="1"/>
    <xf numFmtId="5" fontId="5" fillId="0" borderId="1" xfId="0" applyNumberFormat="1" applyFont="1" applyBorder="1"/>
    <xf numFmtId="0" fontId="5" fillId="0" borderId="1" xfId="0" applyFont="1" applyBorder="1" applyAlignment="1">
      <alignment horizontal="right"/>
    </xf>
    <xf numFmtId="5" fontId="6" fillId="0" borderId="1" xfId="0" applyNumberFormat="1" applyFont="1" applyBorder="1"/>
    <xf numFmtId="0" fontId="0" fillId="0" borderId="2" xfId="0" applyBorder="1"/>
    <xf numFmtId="0" fontId="0" fillId="0" borderId="10" xfId="0" applyBorder="1"/>
    <xf numFmtId="0" fontId="0" fillId="0" borderId="11" xfId="0" applyBorder="1"/>
    <xf numFmtId="0" fontId="5" fillId="0" borderId="0" xfId="0" applyFont="1" applyAlignment="1">
      <alignment horizontal="right"/>
    </xf>
    <xf numFmtId="0" fontId="0" fillId="0" borderId="3" xfId="0" applyBorder="1"/>
    <xf numFmtId="0" fontId="0" fillId="0" borderId="4" xfId="0" applyBorder="1"/>
    <xf numFmtId="0" fontId="0" fillId="0" borderId="5" xfId="0" applyBorder="1"/>
    <xf numFmtId="0" fontId="0" fillId="0" borderId="6" xfId="0" applyBorder="1"/>
    <xf numFmtId="0" fontId="5" fillId="0" borderId="5" xfId="0" applyFont="1" applyBorder="1"/>
    <xf numFmtId="0" fontId="5" fillId="0" borderId="6" xfId="0" applyFont="1" applyBorder="1"/>
    <xf numFmtId="0" fontId="0" fillId="0" borderId="7" xfId="0" applyBorder="1"/>
    <xf numFmtId="0" fontId="0" fillId="0" borderId="8" xfId="0" applyBorder="1"/>
    <xf numFmtId="0" fontId="5" fillId="0" borderId="8" xfId="0" applyFont="1" applyBorder="1"/>
    <xf numFmtId="6" fontId="5" fillId="0" borderId="8" xfId="0" applyNumberFormat="1" applyFont="1" applyBorder="1"/>
    <xf numFmtId="0" fontId="0" fillId="0" borderId="9" xfId="0" applyBorder="1"/>
    <xf numFmtId="6" fontId="0" fillId="0" borderId="0" xfId="0" applyNumberFormat="1"/>
    <xf numFmtId="0" fontId="5" fillId="0" borderId="3" xfId="0" applyFont="1" applyBorder="1"/>
    <xf numFmtId="6" fontId="5" fillId="0" borderId="3" xfId="0" applyNumberFormat="1" applyFont="1" applyBorder="1"/>
    <xf numFmtId="0" fontId="8" fillId="0" borderId="1" xfId="0" applyFont="1" applyBorder="1"/>
    <xf numFmtId="164" fontId="5" fillId="0" borderId="1" xfId="0" applyNumberFormat="1" applyFont="1" applyBorder="1" applyAlignment="1">
      <alignment horizontal="right"/>
    </xf>
    <xf numFmtId="6" fontId="5" fillId="0" borderId="1" xfId="0" applyNumberFormat="1" applyFont="1" applyBorder="1" applyAlignment="1">
      <alignment horizontal="right"/>
    </xf>
    <xf numFmtId="0" fontId="5" fillId="0" borderId="2" xfId="0" applyFont="1" applyBorder="1"/>
    <xf numFmtId="3" fontId="8" fillId="0" borderId="0" xfId="0" applyNumberFormat="1" applyFont="1"/>
    <xf numFmtId="0" fontId="0" fillId="0" borderId="13" xfId="0" applyBorder="1"/>
    <xf numFmtId="0" fontId="5" fillId="0" borderId="10" xfId="0" applyFont="1" applyBorder="1"/>
    <xf numFmtId="6" fontId="5" fillId="0" borderId="13" xfId="0" applyNumberFormat="1" applyFont="1" applyBorder="1"/>
    <xf numFmtId="0" fontId="5" fillId="0" borderId="11" xfId="0" applyFont="1" applyBorder="1"/>
    <xf numFmtId="0" fontId="5" fillId="0" borderId="12" xfId="0" applyFont="1" applyBorder="1"/>
    <xf numFmtId="0" fontId="6" fillId="0" borderId="12" xfId="0" applyFont="1" applyBorder="1"/>
    <xf numFmtId="0" fontId="6" fillId="0" borderId="9" xfId="0" applyFont="1" applyBorder="1"/>
    <xf numFmtId="0" fontId="6" fillId="0" borderId="7" xfId="0" applyFont="1" applyBorder="1"/>
    <xf numFmtId="0" fontId="5" fillId="0" borderId="13" xfId="0" applyFont="1" applyBorder="1"/>
    <xf numFmtId="0" fontId="5" fillId="0" borderId="13" xfId="0" applyFont="1" applyBorder="1" applyAlignment="1">
      <alignment horizontal="right"/>
    </xf>
    <xf numFmtId="0" fontId="5" fillId="0" borderId="4" xfId="0" applyFont="1" applyBorder="1"/>
    <xf numFmtId="6" fontId="5" fillId="0" borderId="11" xfId="0" applyNumberFormat="1" applyFont="1" applyBorder="1"/>
    <xf numFmtId="0" fontId="1" fillId="0" borderId="5" xfId="0" applyFont="1" applyBorder="1"/>
    <xf numFmtId="0" fontId="1" fillId="0" borderId="6" xfId="0" applyFont="1" applyBorder="1"/>
    <xf numFmtId="49" fontId="5" fillId="0" borderId="1" xfId="0" applyNumberFormat="1" applyFont="1" applyBorder="1"/>
    <xf numFmtId="6" fontId="5" fillId="0" borderId="1" xfId="0" applyNumberFormat="1" applyFont="1" applyBorder="1" applyAlignment="1">
      <alignment wrapText="1"/>
    </xf>
    <xf numFmtId="6" fontId="5" fillId="0" borderId="6" xfId="0" applyNumberFormat="1" applyFont="1" applyBorder="1"/>
    <xf numFmtId="0" fontId="6" fillId="0" borderId="5" xfId="0" applyFont="1" applyBorder="1"/>
    <xf numFmtId="0" fontId="6" fillId="0" borderId="2" xfId="0" applyFont="1" applyBorder="1" applyAlignment="1">
      <alignment horizontal="center"/>
    </xf>
    <xf numFmtId="0" fontId="10" fillId="0" borderId="1" xfId="0" applyFont="1" applyBorder="1" applyAlignment="1">
      <alignment horizontal="left" vertical="center"/>
    </xf>
    <xf numFmtId="0" fontId="10" fillId="0" borderId="12" xfId="0" applyFont="1" applyBorder="1" applyAlignment="1">
      <alignment horizontal="left" vertical="center"/>
    </xf>
    <xf numFmtId="164" fontId="5" fillId="0" borderId="12" xfId="0" applyNumberFormat="1" applyFont="1" applyBorder="1"/>
    <xf numFmtId="0" fontId="0" fillId="0" borderId="0" xfId="0" applyAlignment="1">
      <alignment horizontal="right"/>
    </xf>
    <xf numFmtId="0" fontId="1" fillId="0" borderId="0" xfId="0" applyFont="1" applyAlignment="1">
      <alignment vertical="center"/>
    </xf>
    <xf numFmtId="0" fontId="6" fillId="0" borderId="1" xfId="0" applyFont="1" applyBorder="1" applyAlignment="1">
      <alignment horizontal="center" vertical="center"/>
    </xf>
    <xf numFmtId="3" fontId="5" fillId="0" borderId="1" xfId="0" applyNumberFormat="1" applyFont="1" applyBorder="1"/>
    <xf numFmtId="3" fontId="5" fillId="0" borderId="1" xfId="0" applyNumberFormat="1" applyFont="1" applyBorder="1" applyAlignment="1">
      <alignment horizontal="right"/>
    </xf>
    <xf numFmtId="0" fontId="5" fillId="0" borderId="1" xfId="0" applyFont="1" applyBorder="1" applyAlignment="1">
      <alignment horizontal="right" vertical="center"/>
    </xf>
    <xf numFmtId="0" fontId="5" fillId="0" borderId="6" xfId="0" applyFont="1" applyBorder="1" applyAlignment="1">
      <alignment horizontal="right"/>
    </xf>
    <xf numFmtId="0" fontId="5" fillId="0" borderId="0" xfId="0" applyFont="1" applyAlignment="1">
      <alignment horizontal="left" vertical="center"/>
    </xf>
    <xf numFmtId="49" fontId="5" fillId="0" borderId="1" xfId="0" applyNumberFormat="1" applyFont="1" applyBorder="1" applyAlignment="1">
      <alignment horizontal="right"/>
    </xf>
    <xf numFmtId="0" fontId="6" fillId="0" borderId="1" xfId="0" applyFont="1" applyBorder="1" applyAlignment="1">
      <alignment horizontal="center"/>
    </xf>
    <xf numFmtId="0" fontId="5" fillId="0" borderId="1" xfId="0" applyFont="1" applyBorder="1" applyAlignment="1">
      <alignment horizontal="center" vertical="center" wrapText="1"/>
    </xf>
    <xf numFmtId="10" fontId="5" fillId="0" borderId="1" xfId="0" applyNumberFormat="1" applyFont="1" applyBorder="1"/>
    <xf numFmtId="0" fontId="5" fillId="0" borderId="0" xfId="0" applyFont="1" applyAlignment="1">
      <alignment horizontal="left"/>
    </xf>
    <xf numFmtId="10" fontId="0" fillId="0" borderId="0" xfId="0" applyNumberFormat="1"/>
    <xf numFmtId="6" fontId="6" fillId="0" borderId="1" xfId="0" applyNumberFormat="1" applyFont="1" applyBorder="1" applyAlignment="1">
      <alignment horizontal="right"/>
    </xf>
    <xf numFmtId="0" fontId="6" fillId="0" borderId="5" xfId="0" applyFont="1" applyBorder="1" applyAlignment="1">
      <alignment horizontal="left"/>
    </xf>
    <xf numFmtId="0" fontId="6" fillId="0" borderId="0" xfId="0" applyFont="1" applyAlignment="1">
      <alignment horizontal="left"/>
    </xf>
    <xf numFmtId="0" fontId="5" fillId="0" borderId="6" xfId="0" applyFont="1" applyBorder="1" applyAlignment="1">
      <alignment horizontal="left"/>
    </xf>
    <xf numFmtId="6" fontId="5" fillId="0" borderId="6" xfId="0" applyNumberFormat="1" applyFont="1" applyBorder="1" applyAlignment="1">
      <alignment horizontal="left"/>
    </xf>
    <xf numFmtId="0" fontId="5" fillId="0" borderId="1" xfId="0" applyFont="1" applyBorder="1" applyAlignment="1">
      <alignment horizontal="left"/>
    </xf>
    <xf numFmtId="0" fontId="6" fillId="0" borderId="1" xfId="0" applyFont="1" applyBorder="1" applyAlignment="1">
      <alignment horizontal="left"/>
    </xf>
    <xf numFmtId="0" fontId="10" fillId="0" borderId="13" xfId="0" applyFont="1" applyBorder="1" applyAlignment="1">
      <alignment horizontal="center" wrapText="1"/>
    </xf>
    <xf numFmtId="0" fontId="10" fillId="0" borderId="14" xfId="0" applyFont="1" applyBorder="1" applyAlignment="1">
      <alignment horizontal="center" wrapText="1"/>
    </xf>
    <xf numFmtId="0" fontId="10" fillId="0" borderId="10" xfId="0" applyFont="1" applyBorder="1" applyAlignment="1">
      <alignment horizontal="center" wrapText="1"/>
    </xf>
    <xf numFmtId="0" fontId="9" fillId="0" borderId="13" xfId="0" applyFont="1" applyBorder="1" applyAlignment="1">
      <alignment horizontal="center" wrapText="1"/>
    </xf>
    <xf numFmtId="0" fontId="9" fillId="0" borderId="14" xfId="0" applyFont="1" applyBorder="1" applyAlignment="1">
      <alignment horizontal="center" wrapText="1"/>
    </xf>
    <xf numFmtId="0" fontId="9" fillId="0" borderId="10" xfId="0" applyFont="1" applyBorder="1" applyAlignment="1">
      <alignment horizontal="center" wrapText="1"/>
    </xf>
    <xf numFmtId="0" fontId="9" fillId="0" borderId="13" xfId="0" applyFont="1" applyBorder="1" applyAlignment="1">
      <alignment horizontal="center" vertical="center" wrapText="1"/>
    </xf>
    <xf numFmtId="0" fontId="9" fillId="0" borderId="14" xfId="0" applyFont="1" applyBorder="1" applyAlignment="1">
      <alignment horizontal="center" vertical="center" wrapText="1"/>
    </xf>
    <xf numFmtId="0" fontId="9" fillId="0" borderId="10" xfId="0" applyFont="1" applyBorder="1" applyAlignment="1">
      <alignment horizontal="center" vertical="center" wrapText="1"/>
    </xf>
    <xf numFmtId="0" fontId="6" fillId="0" borderId="13" xfId="0" applyFont="1" applyBorder="1" applyAlignment="1">
      <alignment horizontal="center"/>
    </xf>
    <xf numFmtId="0" fontId="6" fillId="0" borderId="10" xfId="0" applyFont="1" applyBorder="1" applyAlignment="1">
      <alignment horizontal="center"/>
    </xf>
    <xf numFmtId="0" fontId="6" fillId="0" borderId="1" xfId="0" applyFont="1" applyBorder="1" applyAlignment="1">
      <alignment horizontal="center"/>
    </xf>
    <xf numFmtId="0" fontId="6" fillId="0" borderId="14" xfId="0" applyFont="1" applyBorder="1" applyAlignment="1">
      <alignment horizontal="center"/>
    </xf>
    <xf numFmtId="0" fontId="5" fillId="0" borderId="0" xfId="0" applyFont="1" applyAlignment="1">
      <alignment horizontal="left" wrapText="1"/>
    </xf>
    <xf numFmtId="0" fontId="5" fillId="0" borderId="0" xfId="0" applyFont="1" applyAlignment="1">
      <alignment horizontal="left"/>
    </xf>
    <xf numFmtId="0" fontId="5" fillId="0" borderId="0" xfId="0" applyFont="1" applyAlignment="1">
      <alignment horizontal="left" vertical="center" wrapText="1"/>
    </xf>
    <xf numFmtId="0" fontId="6" fillId="0" borderId="3" xfId="0" applyFont="1" applyBorder="1" applyAlignment="1">
      <alignment horizontal="center"/>
    </xf>
    <xf numFmtId="0" fontId="5" fillId="0" borderId="5" xfId="0" applyFont="1" applyBorder="1" applyAlignment="1">
      <alignment horizontal="left" vertical="center" wrapText="1"/>
    </xf>
    <xf numFmtId="0" fontId="2" fillId="0" borderId="0" xfId="0" applyFont="1" applyAlignment="1">
      <alignment horizontal="left" vertical="center" wrapText="1"/>
    </xf>
    <xf numFmtId="0" fontId="6" fillId="0" borderId="2" xfId="0" applyFont="1" applyBorder="1" applyAlignment="1">
      <alignment horizontal="center" vertical="center"/>
    </xf>
    <xf numFmtId="0" fontId="6" fillId="0" borderId="3" xfId="0" applyFont="1" applyBorder="1" applyAlignment="1">
      <alignment horizontal="center" vertical="center"/>
    </xf>
    <xf numFmtId="0" fontId="6" fillId="0" borderId="4" xfId="0" applyFont="1" applyBorder="1" applyAlignment="1">
      <alignment horizontal="center" vertical="center"/>
    </xf>
    <xf numFmtId="0" fontId="6" fillId="0" borderId="1" xfId="0" applyFont="1" applyBorder="1" applyAlignment="1">
      <alignment horizontal="center" vertical="center"/>
    </xf>
    <xf numFmtId="0" fontId="5" fillId="0" borderId="0" xfId="0" applyFont="1" applyAlignment="1">
      <alignment horizontal="center"/>
    </xf>
    <xf numFmtId="0" fontId="0" fillId="0" borderId="0" xfId="0" applyAlignment="1">
      <alignment horizontal="left" wrapText="1"/>
    </xf>
    <xf numFmtId="165" fontId="5" fillId="0" borderId="0" xfId="1" applyNumberFormat="1" applyFont="1" applyAlignment="1"/>
    <xf numFmtId="165" fontId="5" fillId="0" borderId="0" xfId="0" applyNumberFormat="1" applyFont="1"/>
    <xf numFmtId="0" fontId="6" fillId="0" borderId="0" xfId="0" applyFont="1" applyAlignment="1">
      <alignment horizontal="center"/>
    </xf>
  </cellXfs>
  <cellStyles count="2">
    <cellStyle name="Normal" xfId="0" builtinId="0"/>
    <cellStyle name="Percent" xfId="1" builtinId="5"/>
  </cellStyles>
  <dxfs count="26">
    <dxf>
      <border diagonalUp="0" diagonalDown="0">
        <left style="thin">
          <color indexed="64"/>
        </left>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border>
        <bottom style="thin">
          <color indexed="64"/>
        </bottom>
      </border>
    </dxf>
    <dxf>
      <font>
        <b/>
        <i val="0"/>
        <strike val="0"/>
        <condense val="0"/>
        <extend val="0"/>
        <outline val="0"/>
        <shadow val="0"/>
        <u val="none"/>
        <vertAlign val="baseline"/>
        <sz val="12"/>
        <color theme="0"/>
        <name val="Calibri"/>
        <family val="2"/>
        <scheme val="minor"/>
      </font>
      <fill>
        <patternFill patternType="solid">
          <fgColor theme="4"/>
          <bgColor theme="4"/>
        </patternFill>
      </fill>
      <border diagonalUp="0" diagonalDown="0">
        <left style="thin">
          <color indexed="64"/>
        </left>
        <right style="thin">
          <color indexed="64"/>
        </right>
        <top/>
        <bottom/>
        <vertical style="thin">
          <color indexed="64"/>
        </vertical>
        <horizontal style="thin">
          <color indexed="64"/>
        </horizontal>
      </border>
    </dxf>
    <dxf>
      <font>
        <b val="0"/>
        <i val="0"/>
        <strike val="0"/>
        <condense val="0"/>
        <extend val="0"/>
        <outline val="0"/>
        <shadow val="0"/>
        <u val="none"/>
        <vertAlign val="baseline"/>
        <sz val="12"/>
        <color theme="8"/>
        <name val="Calibri"/>
        <family val="2"/>
        <scheme val="minor"/>
      </font>
      <border diagonalUp="0" diagonalDown="0">
        <left style="thin">
          <color indexed="64"/>
        </left>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8"/>
        <name val="Calibri"/>
        <family val="2"/>
        <scheme val="minor"/>
      </font>
      <numFmt numFmtId="10" formatCode="&quot;$&quot;#,##0_);[Red]\(&quot;$&quot;#,##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8"/>
        <name val="Calibri"/>
        <family val="2"/>
        <scheme val="minor"/>
      </font>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ont>
        <b val="0"/>
        <i val="0"/>
        <strike val="0"/>
        <condense val="0"/>
        <extend val="0"/>
        <outline val="0"/>
        <shadow val="0"/>
        <u val="none"/>
        <vertAlign val="baseline"/>
        <sz val="12"/>
        <color theme="8"/>
        <name val="Calibri"/>
        <family val="2"/>
        <scheme val="minor"/>
      </font>
      <border diagonalUp="0" diagonalDown="0">
        <left/>
        <right style="thin">
          <color indexed="64"/>
        </right>
        <top style="thin">
          <color indexed="64"/>
        </top>
        <bottom style="thin">
          <color indexed="64"/>
        </bottom>
        <vertical style="thin">
          <color indexed="64"/>
        </vertical>
        <horizontal style="thin">
          <color indexed="64"/>
        </horizontal>
      </border>
    </dxf>
    <dxf>
      <border>
        <top style="thin">
          <color indexed="64"/>
        </top>
      </border>
    </dxf>
    <dxf>
      <border diagonalUp="0" diagonalDown="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2"/>
        <color theme="8"/>
        <name val="Calibri"/>
        <family val="2"/>
        <scheme val="minor"/>
      </font>
    </dxf>
    <dxf>
      <border>
        <bottom style="thin">
          <color indexed="64"/>
        </bottom>
      </border>
    </dxf>
    <dxf>
      <font>
        <b/>
        <strike val="0"/>
        <outline val="0"/>
        <shadow val="0"/>
        <u val="none"/>
        <vertAlign val="baseline"/>
        <sz val="12"/>
        <color theme="8"/>
        <name val="Calibri"/>
        <family val="2"/>
        <scheme val="minor"/>
      </font>
      <border diagonalUp="0" diagonalDown="0" outline="0">
        <left style="thin">
          <color indexed="64"/>
        </left>
        <right style="thin">
          <color indexed="64"/>
        </right>
        <top/>
        <bottom/>
      </border>
    </dxf>
    <dxf>
      <font>
        <strike val="0"/>
        <outline val="0"/>
        <shadow val="0"/>
        <u val="none"/>
        <vertAlign val="baseline"/>
        <sz val="12"/>
        <color theme="8"/>
        <name val="Calibri"/>
        <family val="2"/>
        <scheme val="minor"/>
      </font>
      <border diagonalUp="0" diagonalDown="0" outline="0">
        <left style="thin">
          <color indexed="64"/>
        </left>
        <right/>
        <top style="thin">
          <color indexed="64"/>
        </top>
        <bottom style="thin">
          <color indexed="64"/>
        </bottom>
      </border>
    </dxf>
    <dxf>
      <font>
        <strike val="0"/>
        <outline val="0"/>
        <shadow val="0"/>
        <u val="none"/>
        <vertAlign val="baseline"/>
        <sz val="12"/>
        <color theme="8"/>
        <name val="Calibri"/>
        <family val="2"/>
        <scheme val="minor"/>
      </font>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2"/>
        <color theme="8"/>
        <name val="Calibri"/>
        <family val="2"/>
        <scheme val="minor"/>
      </font>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2"/>
        <color theme="8"/>
        <name val="Calibri"/>
        <family val="2"/>
        <scheme val="minor"/>
      </font>
      <border diagonalUp="0" diagonalDown="0" outline="0">
        <left/>
        <right style="thin">
          <color indexed="64"/>
        </right>
        <top style="thin">
          <color indexed="64"/>
        </top>
        <bottom style="thin">
          <color indexed="64"/>
        </bottom>
      </border>
    </dxf>
    <dxf>
      <border>
        <top style="thin">
          <color indexed="64"/>
        </top>
      </border>
    </dxf>
    <dxf>
      <border diagonalUp="0" diagonalDown="0">
        <left style="thin">
          <color indexed="64"/>
        </left>
        <right style="thin">
          <color indexed="64"/>
        </right>
        <top style="thin">
          <color indexed="64"/>
        </top>
        <bottom style="thin">
          <color indexed="64"/>
        </bottom>
      </border>
    </dxf>
    <dxf>
      <font>
        <strike val="0"/>
        <outline val="0"/>
        <shadow val="0"/>
        <u val="none"/>
        <vertAlign val="baseline"/>
        <sz val="12"/>
        <color theme="8"/>
        <name val="Calibri"/>
        <family val="2"/>
        <scheme val="minor"/>
      </font>
    </dxf>
    <dxf>
      <border>
        <bottom style="thin">
          <color indexed="64"/>
        </bottom>
      </border>
    </dxf>
    <dxf>
      <font>
        <b/>
        <strike val="0"/>
        <outline val="0"/>
        <shadow val="0"/>
        <u val="none"/>
        <vertAlign val="baseline"/>
        <sz val="12"/>
        <color theme="8"/>
        <name val="Calibri"/>
        <family val="2"/>
        <scheme val="minor"/>
      </font>
      <border diagonalUp="0" diagonalDown="0" outline="0">
        <left style="thin">
          <color indexed="64"/>
        </left>
        <right style="thin">
          <color indexed="64"/>
        </right>
        <top/>
        <bottom/>
      </border>
    </dxf>
  </dxfs>
  <tableStyles count="1" defaultTableStyle="TableStyleMedium9" defaultPivotStyle="PivotStyleMedium7">
    <tableStyle name="Table Style 1" pivot="0" count="0" xr9:uid="{845675E6-4228-4BE9-9770-B894F8E850BC}"/>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tiff"/></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customXml" Target="../ink/ink1.xml"/></Relationships>
</file>

<file path=xl/drawings/_rels/drawing4.xml.rels><?xml version="1.0" encoding="UTF-8" standalone="yes"?>
<Relationships xmlns="http://schemas.openxmlformats.org/package/2006/relationships"><Relationship Id="rId3" Type="http://schemas.openxmlformats.org/officeDocument/2006/relationships/image" Target="../media/image4.tiff"/><Relationship Id="rId2" Type="http://schemas.openxmlformats.org/officeDocument/2006/relationships/image" Target="https://cdn.corporatefinanceinstitute.com/assets/balance-sheet-1.png" TargetMode="External"/><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3" Type="http://schemas.openxmlformats.org/officeDocument/2006/relationships/image" Target="../media/image4.tiff"/><Relationship Id="rId2" Type="http://schemas.openxmlformats.org/officeDocument/2006/relationships/image" Target="https://cdn.corporatefinanceinstitute.com/assets/balance-sheet-1.png" TargetMode="External"/><Relationship Id="rId1" Type="http://schemas.openxmlformats.org/officeDocument/2006/relationships/image" Target="../media/image3.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0</xdr:row>
      <xdr:rowOff>1</xdr:rowOff>
    </xdr:from>
    <xdr:to>
      <xdr:col>6</xdr:col>
      <xdr:colOff>42139</xdr:colOff>
      <xdr:row>11</xdr:row>
      <xdr:rowOff>199848</xdr:rowOff>
    </xdr:to>
    <xdr:pic>
      <xdr:nvPicPr>
        <xdr:cNvPr id="2" name="Picture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1"/>
          <a:ext cx="4868554" cy="245533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0</xdr:row>
      <xdr:rowOff>0</xdr:rowOff>
    </xdr:from>
    <xdr:to>
      <xdr:col>4</xdr:col>
      <xdr:colOff>582585</xdr:colOff>
      <xdr:row>17</xdr:row>
      <xdr:rowOff>127000</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0" y="0"/>
          <a:ext cx="4102073" cy="352742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200520</xdr:colOff>
      <xdr:row>0</xdr:row>
      <xdr:rowOff>135400</xdr:rowOff>
    </xdr:from>
    <xdr:to>
      <xdr:col>1</xdr:col>
      <xdr:colOff>200880</xdr:colOff>
      <xdr:row>0</xdr:row>
      <xdr:rowOff>135760</xdr:rowOff>
    </xdr:to>
    <mc:AlternateContent xmlns:mc="http://schemas.openxmlformats.org/markup-compatibility/2006" xmlns:xdr14="http://schemas.microsoft.com/office/excel/2010/spreadsheetDrawing">
      <mc:Choice Requires="xdr14">
        <xdr:contentPart xmlns:r="http://schemas.openxmlformats.org/officeDocument/2006/relationships" r:id="rId1">
          <xdr14:nvContentPartPr>
            <xdr14:cNvPr id="2" name="Ink 1">
              <a:extLst>
                <a:ext uri="{FF2B5EF4-FFF2-40B4-BE49-F238E27FC236}">
                  <a16:creationId xmlns:a16="http://schemas.microsoft.com/office/drawing/2014/main" id="{07EE283D-332A-8A40-90F6-5AD205A6A7B2}"/>
                </a:ext>
              </a:extLst>
            </xdr14:cNvPr>
            <xdr14:cNvContentPartPr/>
          </xdr14:nvContentPartPr>
          <xdr14:nvPr macro=""/>
          <xdr14:xfrm>
            <a:off x="200520" y="541800"/>
            <a:ext cx="360" cy="360"/>
          </xdr14:xfrm>
        </xdr:contentPart>
      </mc:Choice>
      <mc:Fallback xmlns="">
        <xdr:pic>
          <xdr:nvPicPr>
            <xdr:cNvPr id="2" name="Ink 1">
              <a:extLst>
                <a:ext uri="{FF2B5EF4-FFF2-40B4-BE49-F238E27FC236}">
                  <a16:creationId xmlns:a16="http://schemas.microsoft.com/office/drawing/2014/main" id="{07EE283D-332A-8A40-90F6-5AD205A6A7B2}"/>
                </a:ext>
              </a:extLst>
            </xdr:cNvPr>
            <xdr:cNvPicPr/>
          </xdr:nvPicPr>
          <xdr:blipFill>
            <a:blip xmlns:r="http://schemas.openxmlformats.org/officeDocument/2006/relationships" r:embed="rId2"/>
            <a:stretch>
              <a:fillRect/>
            </a:stretch>
          </xdr:blipFill>
          <xdr:spPr>
            <a:xfrm>
              <a:off x="191880" y="532800"/>
              <a:ext cx="18000" cy="18000"/>
            </a:xfrm>
            <a:prstGeom prst="rect">
              <a:avLst/>
            </a:prstGeom>
          </xdr:spPr>
        </xdr:pic>
      </mc:Fallback>
    </mc:AlternateContent>
    <xdr:clientData/>
  </xdr:twoCellAnchor>
</xdr:wsDr>
</file>

<file path=xl/drawings/drawing4.xml><?xml version="1.0" encoding="utf-8"?>
<xdr:wsDr xmlns:xdr="http://schemas.openxmlformats.org/drawingml/2006/spreadsheetDrawing" xmlns:a="http://schemas.openxmlformats.org/drawingml/2006/main">
  <xdr:twoCellAnchor>
    <xdr:from>
      <xdr:col>7</xdr:col>
      <xdr:colOff>25399</xdr:colOff>
      <xdr:row>3</xdr:row>
      <xdr:rowOff>126999</xdr:rowOff>
    </xdr:from>
    <xdr:to>
      <xdr:col>11</xdr:col>
      <xdr:colOff>386722</xdr:colOff>
      <xdr:row>22</xdr:row>
      <xdr:rowOff>143932</xdr:rowOff>
    </xdr:to>
    <xdr:pic>
      <xdr:nvPicPr>
        <xdr:cNvPr id="2" name="Picture 1" descr="balance sheet analysis">
          <a:extLst>
            <a:ext uri="{FF2B5EF4-FFF2-40B4-BE49-F238E27FC236}">
              <a16:creationId xmlns:a16="http://schemas.microsoft.com/office/drawing/2014/main" id="{D6BE2039-BF5B-384E-827E-06B384DDA52B}"/>
            </a:ext>
          </a:extLst>
        </xdr:cNvPr>
        <xdr:cNvPicPr>
          <a:picLocks noChangeAspect="1" noChangeArrowheads="1"/>
        </xdr:cNvPicPr>
      </xdr:nvPicPr>
      <xdr:blipFill>
        <a:blip xmlns:r="http://schemas.openxmlformats.org/officeDocument/2006/relationships" r:embed="rId1" r:link="rId2" cstate="print">
          <a:extLst>
            <a:ext uri="{28A0092B-C50C-407E-A947-70E740481C1C}">
              <a14:useLocalDpi xmlns:a14="http://schemas.microsoft.com/office/drawing/2010/main" val="0"/>
            </a:ext>
          </a:extLst>
        </a:blip>
        <a:srcRect/>
        <a:stretch>
          <a:fillRect/>
        </a:stretch>
      </xdr:blipFill>
      <xdr:spPr bwMode="auto">
        <a:xfrm>
          <a:off x="5803899" y="736599"/>
          <a:ext cx="3663323" cy="3877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93133</xdr:colOff>
      <xdr:row>4</xdr:row>
      <xdr:rowOff>67733</xdr:rowOff>
    </xdr:from>
    <xdr:to>
      <xdr:col>5</xdr:col>
      <xdr:colOff>833384</xdr:colOff>
      <xdr:row>20</xdr:row>
      <xdr:rowOff>76200</xdr:rowOff>
    </xdr:to>
    <xdr:pic>
      <xdr:nvPicPr>
        <xdr:cNvPr id="3" name="Picture 2">
          <a:extLst>
            <a:ext uri="{FF2B5EF4-FFF2-40B4-BE49-F238E27FC236}">
              <a16:creationId xmlns:a16="http://schemas.microsoft.com/office/drawing/2014/main" id="{A83F95AC-771D-314B-82B0-2A203F90F376}"/>
            </a:ext>
          </a:extLst>
        </xdr:cNvPr>
        <xdr:cNvPicPr>
          <a:picLocks noChangeAspect="1"/>
        </xdr:cNvPicPr>
      </xdr:nvPicPr>
      <xdr:blipFill>
        <a:blip xmlns:r="http://schemas.openxmlformats.org/officeDocument/2006/relationships" r:embed="rId3"/>
        <a:stretch>
          <a:fillRect/>
        </a:stretch>
      </xdr:blipFill>
      <xdr:spPr>
        <a:xfrm>
          <a:off x="918633" y="880533"/>
          <a:ext cx="4638031" cy="325966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7</xdr:col>
      <xdr:colOff>25399</xdr:colOff>
      <xdr:row>3</xdr:row>
      <xdr:rowOff>126999</xdr:rowOff>
    </xdr:from>
    <xdr:to>
      <xdr:col>11</xdr:col>
      <xdr:colOff>386722</xdr:colOff>
      <xdr:row>22</xdr:row>
      <xdr:rowOff>143932</xdr:rowOff>
    </xdr:to>
    <xdr:pic>
      <xdr:nvPicPr>
        <xdr:cNvPr id="2" name="Picture 1" descr="balance sheet analysis">
          <a:extLst>
            <a:ext uri="{FF2B5EF4-FFF2-40B4-BE49-F238E27FC236}">
              <a16:creationId xmlns:a16="http://schemas.microsoft.com/office/drawing/2014/main" id="{A15FA1B6-5078-1949-B32B-BCF620187FD9}"/>
            </a:ext>
          </a:extLst>
        </xdr:cNvPr>
        <xdr:cNvPicPr>
          <a:picLocks noChangeAspect="1" noChangeArrowheads="1"/>
        </xdr:cNvPicPr>
      </xdr:nvPicPr>
      <xdr:blipFill>
        <a:blip xmlns:r="http://schemas.openxmlformats.org/officeDocument/2006/relationships" r:embed="rId1" r:link="rId2" cstate="print">
          <a:extLst>
            <a:ext uri="{28A0092B-C50C-407E-A947-70E740481C1C}">
              <a14:useLocalDpi xmlns:a14="http://schemas.microsoft.com/office/drawing/2010/main" val="0"/>
            </a:ext>
          </a:extLst>
        </a:blip>
        <a:srcRect/>
        <a:stretch>
          <a:fillRect/>
        </a:stretch>
      </xdr:blipFill>
      <xdr:spPr bwMode="auto">
        <a:xfrm>
          <a:off x="5803899" y="736599"/>
          <a:ext cx="3663323" cy="38777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93133</xdr:colOff>
      <xdr:row>4</xdr:row>
      <xdr:rowOff>67733</xdr:rowOff>
    </xdr:from>
    <xdr:to>
      <xdr:col>5</xdr:col>
      <xdr:colOff>844195</xdr:colOff>
      <xdr:row>20</xdr:row>
      <xdr:rowOff>76200</xdr:rowOff>
    </xdr:to>
    <xdr:pic>
      <xdr:nvPicPr>
        <xdr:cNvPr id="3" name="Picture 2">
          <a:extLst>
            <a:ext uri="{FF2B5EF4-FFF2-40B4-BE49-F238E27FC236}">
              <a16:creationId xmlns:a16="http://schemas.microsoft.com/office/drawing/2014/main" id="{444EE69B-8679-C745-911F-9C64850F59B2}"/>
            </a:ext>
          </a:extLst>
        </xdr:cNvPr>
        <xdr:cNvPicPr>
          <a:picLocks noChangeAspect="1"/>
        </xdr:cNvPicPr>
      </xdr:nvPicPr>
      <xdr:blipFill>
        <a:blip xmlns:r="http://schemas.openxmlformats.org/officeDocument/2006/relationships" r:embed="rId3"/>
        <a:stretch>
          <a:fillRect/>
        </a:stretch>
      </xdr:blipFill>
      <xdr:spPr>
        <a:xfrm>
          <a:off x="918633" y="880533"/>
          <a:ext cx="4638031" cy="3259667"/>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1-07-25T17:42:42.339"/>
    </inkml:context>
    <inkml:brush xml:id="br0">
      <inkml:brushProperty name="width" value="0.05" units="cm"/>
      <inkml:brushProperty name="height" value="0.05" units="cm"/>
      <inkml:brushProperty name="color" value="#008C3A"/>
    </inkml:brush>
  </inkml:definitions>
  <inkml:trace contextRef="#ctx0" brushRef="#br0">1 0 24575,'0'0'0</inkml:trace>
</inkml:ink>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92201F1-C46B-4C11-9094-2D607C730F73}" name="Table2" displayName="Table2" ref="D10:G19" totalsRowShown="0" headerRowDxfId="25" dataDxfId="23" headerRowBorderDxfId="24" tableBorderDxfId="22" totalsRowBorderDxfId="21">
  <tableColumns count="4">
    <tableColumn id="1" xr3:uid="{F3731A7B-344D-4E27-AA0E-72E07C688FF7}" name="Date" dataDxfId="20"/>
    <tableColumn id="2" xr3:uid="{883A7C63-C125-4E24-B348-F8C0A6DDB77E}" name="_x0009_Accounts and Explanation" dataDxfId="19"/>
    <tableColumn id="3" xr3:uid="{7D53ABB2-1194-4DD5-BBB5-9E2FA527D062}" name="Debit" dataDxfId="18"/>
    <tableColumn id="4" xr3:uid="{95BE86DF-3559-4CC8-9202-4ADDF07D64DD}" name="Credit" dataDxfId="17"/>
  </tableColumns>
  <tableStyleInfo name="Table Style 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15E41110-6B29-4554-B17C-96BBC7A7BA37}" name="Table6" displayName="Table6" ref="D22:G30" totalsRowShown="0" headerRowDxfId="16" dataDxfId="14" headerRowBorderDxfId="15" tableBorderDxfId="13" totalsRowBorderDxfId="12">
  <tableColumns count="4">
    <tableColumn id="1" xr3:uid="{586FD057-FD23-442A-B560-DBF9E9E5A5B2}" name="Date" dataDxfId="11"/>
    <tableColumn id="2" xr3:uid="{D4B5ED66-1349-493C-9EC4-3C33EA223D7A}" name="_x0009_Accounts and Explanation" dataDxfId="10"/>
    <tableColumn id="3" xr3:uid="{86443A11-D0AB-4485-A3F3-5200BD8F309A}" name="Debit" dataDxfId="9"/>
    <tableColumn id="4" xr3:uid="{FC7E907D-5DFA-4E6F-82E0-5FF59A9CAB48}" name="Credit" dataDxfId="8"/>
  </tableColumns>
  <tableStyleInfo name="Table Style 1"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51120EEF-92ED-4528-8B8E-3E07E9246E61}" name="Table8" displayName="Table8" ref="D45:G49" totalsRowShown="0" headerRowDxfId="7" headerRowBorderDxfId="6" tableBorderDxfId="5" totalsRowBorderDxfId="4">
  <tableColumns count="4">
    <tableColumn id="1" xr3:uid="{E034A14D-6B72-406A-9238-6CFB654F76EE}" name="Date" dataDxfId="3"/>
    <tableColumn id="2" xr3:uid="{42D234AB-DEF0-4FB6-AFDC-8C76ADF033C4}" name="_x0009_Accounts and Explanation" dataDxfId="2"/>
    <tableColumn id="3" xr3:uid="{7FAB7A91-94BF-499C-A59F-F682359D9F57}" name="Debit" dataDxfId="1"/>
    <tableColumn id="4" xr3:uid="{11F939E9-C2A5-4D5B-A34F-7520951C4F79}" name="Credit" dataDxfId="0"/>
  </tableColumns>
  <tableStyleInfo name="Table Style 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table" Target="../tables/table1.xml"/><Relationship Id="rId1" Type="http://schemas.openxmlformats.org/officeDocument/2006/relationships/printerSettings" Target="../printerSettings/printerSettings1.bin"/><Relationship Id="rId4" Type="http://schemas.openxmlformats.org/officeDocument/2006/relationships/table" Target="../tables/table3.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6A8AA7A-AC37-A742-9D9B-EF44A213B5AC}">
  <dimension ref="B2:J51"/>
  <sheetViews>
    <sheetView topLeftCell="A46" zoomScale="96" zoomScaleNormal="96" workbookViewId="0">
      <selection activeCell="L59" sqref="L59"/>
    </sheetView>
  </sheetViews>
  <sheetFormatPr defaultColWidth="11" defaultRowHeight="15.75"/>
  <cols>
    <col min="2" max="2" width="6.0625" customWidth="1"/>
    <col min="3" max="3" width="3.625" customWidth="1"/>
    <col min="4" max="4" width="10.0625" customWidth="1"/>
    <col min="5" max="5" width="42.125" customWidth="1"/>
  </cols>
  <sheetData>
    <row r="2" spans="2:10">
      <c r="B2" s="33"/>
      <c r="C2" s="37"/>
      <c r="D2" s="37"/>
      <c r="E2" s="37"/>
      <c r="F2" s="37"/>
      <c r="G2" s="37"/>
      <c r="H2" s="37"/>
      <c r="I2" s="37"/>
      <c r="J2" s="38"/>
    </row>
    <row r="3" spans="2:10">
      <c r="B3" s="39"/>
      <c r="C3" s="1" t="s">
        <v>32</v>
      </c>
      <c r="J3" s="40"/>
    </row>
    <row r="4" spans="2:10">
      <c r="B4" s="39"/>
      <c r="C4" t="s">
        <v>20</v>
      </c>
      <c r="J4" s="40"/>
    </row>
    <row r="5" spans="2:10">
      <c r="B5" s="39"/>
      <c r="C5" t="s">
        <v>24</v>
      </c>
      <c r="J5" s="40"/>
    </row>
    <row r="6" spans="2:10">
      <c r="B6" s="39"/>
      <c r="C6" t="s">
        <v>25</v>
      </c>
      <c r="J6" s="40"/>
    </row>
    <row r="7" spans="2:10">
      <c r="B7" s="39"/>
      <c r="J7" s="40"/>
    </row>
    <row r="8" spans="2:10">
      <c r="B8" s="39"/>
      <c r="D8" t="s">
        <v>99</v>
      </c>
      <c r="J8" s="40"/>
    </row>
    <row r="9" spans="2:10">
      <c r="B9" s="39"/>
      <c r="J9" s="40"/>
    </row>
    <row r="10" spans="2:10" s="1" customFormat="1">
      <c r="B10" s="68"/>
      <c r="D10" s="62" t="s">
        <v>44</v>
      </c>
      <c r="E10" s="61" t="s">
        <v>46</v>
      </c>
      <c r="F10" s="61" t="s">
        <v>49</v>
      </c>
      <c r="G10" s="63" t="s">
        <v>50</v>
      </c>
      <c r="J10" s="69"/>
    </row>
    <row r="11" spans="2:10">
      <c r="B11" s="39"/>
      <c r="D11" s="57"/>
      <c r="E11" s="25"/>
      <c r="F11" s="25"/>
      <c r="G11" s="64"/>
      <c r="J11" s="40"/>
    </row>
    <row r="12" spans="2:10" s="10" customFormat="1">
      <c r="B12" s="41"/>
      <c r="C12" s="10" t="s">
        <v>52</v>
      </c>
      <c r="D12" s="57" t="s">
        <v>45</v>
      </c>
      <c r="E12" s="25" t="s">
        <v>47</v>
      </c>
      <c r="F12" s="27">
        <v>3850</v>
      </c>
      <c r="G12" s="64"/>
      <c r="J12" s="42"/>
    </row>
    <row r="13" spans="2:10" s="10" customFormat="1">
      <c r="B13" s="41"/>
      <c r="D13" s="57"/>
      <c r="E13" s="25" t="s">
        <v>51</v>
      </c>
      <c r="F13" s="25"/>
      <c r="G13" s="65" t="s">
        <v>53</v>
      </c>
      <c r="J13" s="42"/>
    </row>
    <row r="14" spans="2:10" s="10" customFormat="1">
      <c r="B14" s="41"/>
      <c r="D14" s="57"/>
      <c r="E14" s="25" t="s">
        <v>48</v>
      </c>
      <c r="F14" s="25"/>
      <c r="G14" s="64"/>
      <c r="J14" s="42"/>
    </row>
    <row r="15" spans="2:10">
      <c r="B15" s="39"/>
      <c r="D15" s="57"/>
      <c r="E15" s="25"/>
      <c r="F15" s="25"/>
      <c r="G15" s="64"/>
      <c r="J15" s="40"/>
    </row>
    <row r="16" spans="2:10" s="10" customFormat="1">
      <c r="B16" s="41"/>
      <c r="D16" s="57"/>
      <c r="E16" s="25"/>
      <c r="F16" s="25"/>
      <c r="G16" s="64"/>
      <c r="J16" s="42"/>
    </row>
    <row r="17" spans="2:10" s="10" customFormat="1">
      <c r="B17" s="41"/>
      <c r="D17" s="57" t="s">
        <v>56</v>
      </c>
      <c r="E17" s="25" t="s">
        <v>59</v>
      </c>
      <c r="F17" s="27">
        <v>3000</v>
      </c>
      <c r="G17" s="64"/>
      <c r="J17" s="42"/>
    </row>
    <row r="18" spans="2:10">
      <c r="B18" s="39"/>
      <c r="D18" s="57"/>
      <c r="E18" s="25" t="s">
        <v>57</v>
      </c>
      <c r="F18" s="27"/>
      <c r="G18" s="58">
        <v>3000</v>
      </c>
      <c r="J18" s="40"/>
    </row>
    <row r="19" spans="2:10">
      <c r="B19" s="39"/>
      <c r="D19" s="66"/>
      <c r="E19" s="59" t="s">
        <v>58</v>
      </c>
      <c r="F19" s="67"/>
      <c r="G19" s="54"/>
      <c r="J19" s="40"/>
    </row>
    <row r="20" spans="2:10">
      <c r="B20" s="39"/>
      <c r="D20" s="10"/>
      <c r="E20" s="10"/>
      <c r="F20" s="11"/>
      <c r="G20" s="10"/>
      <c r="J20" s="40"/>
    </row>
    <row r="21" spans="2:10">
      <c r="B21" s="39"/>
      <c r="D21" s="10"/>
      <c r="E21" s="10"/>
      <c r="F21" s="11"/>
      <c r="G21" s="10"/>
      <c r="J21" s="40"/>
    </row>
    <row r="22" spans="2:10" s="1" customFormat="1">
      <c r="B22" s="68"/>
      <c r="D22" s="62" t="s">
        <v>44</v>
      </c>
      <c r="E22" s="61" t="s">
        <v>46</v>
      </c>
      <c r="F22" s="61" t="s">
        <v>49</v>
      </c>
      <c r="G22" s="63" t="s">
        <v>50</v>
      </c>
      <c r="J22" s="69"/>
    </row>
    <row r="23" spans="2:10">
      <c r="B23" s="39"/>
      <c r="D23" s="57"/>
      <c r="E23" s="25"/>
      <c r="F23" s="27"/>
      <c r="G23" s="64"/>
      <c r="J23" s="40"/>
    </row>
    <row r="24" spans="2:10" s="10" customFormat="1">
      <c r="B24" s="41"/>
      <c r="C24" s="10" t="s">
        <v>60</v>
      </c>
      <c r="D24" s="57" t="s">
        <v>54</v>
      </c>
      <c r="E24" s="25" t="s">
        <v>55</v>
      </c>
      <c r="F24" s="27">
        <v>12000</v>
      </c>
      <c r="G24" s="64"/>
      <c r="J24" s="42"/>
    </row>
    <row r="25" spans="2:10" s="10" customFormat="1">
      <c r="B25" s="41"/>
      <c r="D25" s="57"/>
      <c r="E25" s="25" t="s">
        <v>94</v>
      </c>
      <c r="F25" s="27"/>
      <c r="G25" s="58">
        <v>12000</v>
      </c>
      <c r="J25" s="42"/>
    </row>
    <row r="26" spans="2:10" s="10" customFormat="1">
      <c r="B26" s="41"/>
      <c r="D26" s="57"/>
      <c r="E26" s="25" t="s">
        <v>95</v>
      </c>
      <c r="F26" s="27"/>
      <c r="G26" s="58"/>
      <c r="J26" s="42"/>
    </row>
    <row r="27" spans="2:10" s="10" customFormat="1">
      <c r="B27" s="41"/>
      <c r="D27" s="57"/>
      <c r="E27" s="25"/>
      <c r="F27" s="27"/>
      <c r="G27" s="58"/>
      <c r="J27" s="42"/>
    </row>
    <row r="28" spans="2:10">
      <c r="B28" s="39"/>
      <c r="D28" s="57" t="s">
        <v>56</v>
      </c>
      <c r="E28" s="25" t="s">
        <v>96</v>
      </c>
      <c r="F28" s="27">
        <v>4000</v>
      </c>
      <c r="G28" s="64"/>
      <c r="J28" s="40"/>
    </row>
    <row r="29" spans="2:10">
      <c r="B29" s="39"/>
      <c r="D29" s="57"/>
      <c r="E29" s="25" t="s">
        <v>97</v>
      </c>
      <c r="F29" s="27"/>
      <c r="G29" s="58">
        <v>4000</v>
      </c>
      <c r="J29" s="40"/>
    </row>
    <row r="30" spans="2:10">
      <c r="B30" s="39"/>
      <c r="D30" s="66"/>
      <c r="E30" s="59" t="s">
        <v>98</v>
      </c>
      <c r="F30" s="67"/>
      <c r="G30" s="54"/>
      <c r="J30" s="40"/>
    </row>
    <row r="31" spans="2:10">
      <c r="B31" s="39"/>
      <c r="D31" s="10"/>
      <c r="E31" s="10"/>
      <c r="F31" s="11"/>
      <c r="G31" s="10"/>
      <c r="J31" s="40"/>
    </row>
    <row r="32" spans="2:10">
      <c r="B32" s="43"/>
      <c r="C32" s="44"/>
      <c r="D32" s="45"/>
      <c r="E32" s="45"/>
      <c r="F32" s="46"/>
      <c r="G32" s="45"/>
      <c r="H32" s="44"/>
      <c r="I32" s="44"/>
      <c r="J32" s="47"/>
    </row>
    <row r="33" spans="2:10">
      <c r="D33" s="10"/>
      <c r="E33" s="10"/>
      <c r="F33" s="11"/>
      <c r="G33" s="10"/>
    </row>
    <row r="34" spans="2:10">
      <c r="D34" s="10"/>
      <c r="E34" s="10"/>
      <c r="F34" s="11"/>
      <c r="G34" s="10"/>
    </row>
    <row r="35" spans="2:10">
      <c r="B35" s="33"/>
      <c r="C35" s="37"/>
      <c r="D35" s="49"/>
      <c r="E35" s="49"/>
      <c r="F35" s="50"/>
      <c r="G35" s="49"/>
      <c r="H35" s="37"/>
      <c r="I35" s="37"/>
      <c r="J35" s="38"/>
    </row>
    <row r="36" spans="2:10">
      <c r="B36" s="39"/>
      <c r="C36" s="1" t="s">
        <v>33</v>
      </c>
      <c r="F36" s="48"/>
      <c r="J36" s="40"/>
    </row>
    <row r="37" spans="2:10">
      <c r="B37" s="39"/>
      <c r="C37" t="s">
        <v>21</v>
      </c>
      <c r="J37" s="40"/>
    </row>
    <row r="38" spans="2:10">
      <c r="B38" s="39"/>
      <c r="C38" t="s">
        <v>22</v>
      </c>
      <c r="J38" s="40"/>
    </row>
    <row r="39" spans="2:10">
      <c r="B39" s="39"/>
      <c r="C39" t="s">
        <v>23</v>
      </c>
      <c r="J39" s="40"/>
    </row>
    <row r="40" spans="2:10">
      <c r="B40" s="39"/>
      <c r="J40" s="40"/>
    </row>
    <row r="41" spans="2:10" s="10" customFormat="1">
      <c r="B41" s="41"/>
      <c r="D41" s="10" t="s">
        <v>63</v>
      </c>
      <c r="J41" s="42"/>
    </row>
    <row r="42" spans="2:10">
      <c r="B42" s="39"/>
      <c r="J42" s="40"/>
    </row>
    <row r="43" spans="2:10" s="10" customFormat="1">
      <c r="B43" s="41"/>
      <c r="D43" s="10" t="s">
        <v>107</v>
      </c>
      <c r="J43" s="42"/>
    </row>
    <row r="44" spans="2:10">
      <c r="B44" s="39"/>
      <c r="J44" s="40"/>
    </row>
    <row r="45" spans="2:10">
      <c r="B45" s="39"/>
      <c r="D45" s="62" t="s">
        <v>44</v>
      </c>
      <c r="E45" s="61" t="s">
        <v>46</v>
      </c>
      <c r="F45" s="61" t="s">
        <v>49</v>
      </c>
      <c r="G45" s="63" t="s">
        <v>50</v>
      </c>
      <c r="J45" s="40"/>
    </row>
    <row r="46" spans="2:10">
      <c r="B46" s="39"/>
      <c r="D46" s="34"/>
      <c r="E46" s="6"/>
      <c r="F46" s="6"/>
      <c r="G46" s="56"/>
      <c r="J46" s="40"/>
    </row>
    <row r="47" spans="2:10">
      <c r="B47" s="39"/>
      <c r="D47" s="57" t="s">
        <v>56</v>
      </c>
      <c r="E47" s="25" t="s">
        <v>61</v>
      </c>
      <c r="F47" s="27">
        <v>2500</v>
      </c>
      <c r="G47" s="56"/>
      <c r="J47" s="40"/>
    </row>
    <row r="48" spans="2:10">
      <c r="B48" s="39"/>
      <c r="D48" s="34"/>
      <c r="E48" s="25" t="s">
        <v>62</v>
      </c>
      <c r="F48" s="6"/>
      <c r="G48" s="58">
        <v>2500</v>
      </c>
      <c r="J48" s="40"/>
    </row>
    <row r="49" spans="2:10">
      <c r="B49" s="39"/>
      <c r="D49" s="38"/>
      <c r="E49" s="59" t="s">
        <v>115</v>
      </c>
      <c r="F49" s="35"/>
      <c r="G49" s="33"/>
      <c r="J49" s="40"/>
    </row>
    <row r="50" spans="2:10">
      <c r="B50" s="39"/>
      <c r="J50" s="40"/>
    </row>
    <row r="51" spans="2:10">
      <c r="B51" s="43"/>
      <c r="C51" s="44"/>
      <c r="D51" s="44"/>
      <c r="E51" s="44"/>
      <c r="F51" s="44"/>
      <c r="G51" s="44"/>
      <c r="H51" s="44"/>
      <c r="I51" s="44"/>
      <c r="J51" s="47"/>
    </row>
  </sheetData>
  <pageMargins left="0.7" right="0.7" top="0.75" bottom="0.75" header="0.3" footer="0.3"/>
  <pageSetup orientation="portrait" r:id="rId1"/>
  <tableParts count="3">
    <tablePart r:id="rId2"/>
    <tablePart r:id="rId3"/>
    <tablePart r:id="rId4"/>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4:Q29"/>
  <sheetViews>
    <sheetView topLeftCell="A40" zoomScaleNormal="100" zoomScalePageLayoutView="180" workbookViewId="0">
      <selection activeCell="D33" sqref="D33"/>
    </sheetView>
  </sheetViews>
  <sheetFormatPr defaultColWidth="11" defaultRowHeight="15.75"/>
  <cols>
    <col min="4" max="4" width="12" customWidth="1"/>
    <col min="5" max="5" width="16.1875" customWidth="1"/>
    <col min="6" max="6" width="13.625" customWidth="1"/>
  </cols>
  <sheetData>
    <row r="14" spans="2:8">
      <c r="B14" s="1" t="s">
        <v>40</v>
      </c>
    </row>
    <row r="16" spans="2:8">
      <c r="C16" s="10"/>
      <c r="D16" s="10"/>
      <c r="E16" s="10"/>
      <c r="F16" s="10"/>
      <c r="G16" s="10"/>
      <c r="H16" s="10"/>
    </row>
    <row r="17" spans="3:17" ht="57.75" customHeight="1">
      <c r="C17" s="10"/>
      <c r="D17" s="99" t="s">
        <v>120</v>
      </c>
      <c r="E17" s="100"/>
      <c r="F17" s="100"/>
      <c r="G17" s="101"/>
      <c r="H17" s="10"/>
    </row>
    <row r="18" spans="3:17" ht="18" customHeight="1">
      <c r="C18" s="10"/>
      <c r="D18" s="98" t="s">
        <v>100</v>
      </c>
      <c r="E18" s="98"/>
      <c r="F18" s="98"/>
      <c r="G18" s="24">
        <v>56000</v>
      </c>
      <c r="H18" s="10"/>
    </row>
    <row r="19" spans="3:17">
      <c r="C19" s="10"/>
      <c r="D19" s="93" t="s">
        <v>92</v>
      </c>
      <c r="E19" s="94"/>
      <c r="F19" s="94"/>
      <c r="G19" s="95"/>
      <c r="H19" s="10"/>
    </row>
    <row r="20" spans="3:17">
      <c r="C20" s="10"/>
      <c r="D20" s="97" t="s">
        <v>104</v>
      </c>
      <c r="E20" s="97"/>
      <c r="F20" s="27">
        <v>1500</v>
      </c>
      <c r="G20" s="27"/>
      <c r="H20" s="10"/>
    </row>
    <row r="21" spans="3:17" ht="18">
      <c r="C21" s="10"/>
      <c r="D21" s="98" t="s">
        <v>102</v>
      </c>
      <c r="E21" s="98"/>
      <c r="F21" s="98"/>
      <c r="G21" s="28">
        <v>1500</v>
      </c>
      <c r="H21" s="10"/>
      <c r="N21" s="10"/>
      <c r="O21" s="19"/>
      <c r="P21" s="20"/>
      <c r="Q21" s="20"/>
    </row>
    <row r="22" spans="3:17">
      <c r="C22" s="10"/>
      <c r="D22" s="93" t="s">
        <v>93</v>
      </c>
      <c r="E22" s="94"/>
      <c r="F22" s="94"/>
      <c r="G22" s="96"/>
      <c r="H22" s="10"/>
      <c r="N22" s="10"/>
      <c r="O22" s="16"/>
      <c r="P22" s="10"/>
      <c r="Q22" s="10"/>
    </row>
    <row r="23" spans="3:17">
      <c r="C23" s="10"/>
      <c r="D23" s="97" t="s">
        <v>105</v>
      </c>
      <c r="E23" s="97"/>
      <c r="F23" s="30">
        <v>-100</v>
      </c>
      <c r="G23" s="26"/>
      <c r="H23" s="10"/>
      <c r="N23" s="10"/>
      <c r="O23" s="16"/>
      <c r="P23" s="11"/>
      <c r="Q23" s="11"/>
    </row>
    <row r="24" spans="3:17">
      <c r="C24" s="10"/>
      <c r="D24" s="97" t="s">
        <v>106</v>
      </c>
      <c r="E24" s="97"/>
      <c r="F24" s="30">
        <v>-7800</v>
      </c>
      <c r="G24" s="26"/>
      <c r="H24" s="10"/>
      <c r="N24" s="10"/>
      <c r="O24" s="16"/>
      <c r="P24" s="10"/>
      <c r="Q24" s="16"/>
    </row>
    <row r="25" spans="3:17">
      <c r="C25" s="10"/>
      <c r="D25" s="98" t="s">
        <v>103</v>
      </c>
      <c r="E25" s="98"/>
      <c r="F25" s="98"/>
      <c r="G25" s="32">
        <v>-7900</v>
      </c>
      <c r="H25" s="10"/>
      <c r="N25" s="10"/>
      <c r="O25" s="10"/>
      <c r="P25" s="11"/>
      <c r="Q25" s="11"/>
    </row>
    <row r="26" spans="3:17">
      <c r="C26" s="10"/>
      <c r="D26" s="73"/>
      <c r="E26" s="17"/>
      <c r="F26" s="18"/>
      <c r="G26" s="72"/>
      <c r="H26" s="10"/>
      <c r="N26" s="10"/>
      <c r="O26" s="10"/>
      <c r="P26" s="11"/>
      <c r="Q26" s="11"/>
    </row>
    <row r="27" spans="3:17">
      <c r="C27" s="10"/>
      <c r="D27" s="98" t="s">
        <v>101</v>
      </c>
      <c r="E27" s="98"/>
      <c r="F27" s="98"/>
      <c r="G27" s="29">
        <v>49600</v>
      </c>
      <c r="H27" s="10"/>
      <c r="N27" s="10"/>
      <c r="O27" s="10"/>
      <c r="P27" s="16"/>
      <c r="Q27" s="16"/>
    </row>
    <row r="28" spans="3:17">
      <c r="C28" s="10"/>
      <c r="D28" s="10"/>
      <c r="E28" s="10"/>
      <c r="F28" s="10"/>
      <c r="G28" s="10"/>
      <c r="H28" s="10"/>
      <c r="N28" s="10"/>
      <c r="O28" s="10"/>
      <c r="P28" s="16"/>
      <c r="Q28" s="16"/>
    </row>
    <row r="29" spans="3:17">
      <c r="N29" s="12"/>
      <c r="O29" s="17"/>
      <c r="P29" s="18"/>
      <c r="Q29" s="18"/>
    </row>
  </sheetData>
  <mergeCells count="8">
    <mergeCell ref="D24:E24"/>
    <mergeCell ref="D27:F27"/>
    <mergeCell ref="D25:F25"/>
    <mergeCell ref="D20:E20"/>
    <mergeCell ref="D17:G17"/>
    <mergeCell ref="D18:F18"/>
    <mergeCell ref="D21:F21"/>
    <mergeCell ref="D23:E23"/>
  </mergeCell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19:J72"/>
  <sheetViews>
    <sheetView topLeftCell="A56" zoomScale="97" zoomScaleNormal="97" zoomScalePageLayoutView="160" workbookViewId="0">
      <selection activeCell="L59" sqref="L59"/>
    </sheetView>
  </sheetViews>
  <sheetFormatPr defaultColWidth="11" defaultRowHeight="15.75"/>
  <cols>
    <col min="4" max="4" width="24.1875" customWidth="1"/>
    <col min="5" max="5" width="16.1875" customWidth="1"/>
    <col min="7" max="7" width="15.9375" customWidth="1"/>
    <col min="8" max="8" width="22.125" customWidth="1"/>
    <col min="9" max="9" width="11.3125" bestFit="1" customWidth="1"/>
    <col min="11" max="11" width="12" bestFit="1" customWidth="1"/>
    <col min="13" max="13" width="7.6875" customWidth="1"/>
    <col min="14" max="14" width="10.3125" customWidth="1"/>
    <col min="15" max="15" width="5.8125" customWidth="1"/>
    <col min="18" max="18" width="9.1875" customWidth="1"/>
    <col min="19" max="19" width="10.3125" customWidth="1"/>
  </cols>
  <sheetData>
    <row r="19" spans="2:8">
      <c r="B19" s="1" t="s">
        <v>1</v>
      </c>
    </row>
    <row r="20" spans="2:8">
      <c r="B20" s="1" t="s">
        <v>0</v>
      </c>
    </row>
    <row r="21" spans="2:8">
      <c r="B21" s="1" t="s">
        <v>3</v>
      </c>
    </row>
    <row r="22" spans="2:8">
      <c r="B22" s="1" t="s">
        <v>2</v>
      </c>
    </row>
    <row r="26" spans="2:8" ht="63.4" customHeight="1">
      <c r="B26" s="13" t="s">
        <v>72</v>
      </c>
      <c r="D26" s="102" t="s">
        <v>196</v>
      </c>
      <c r="E26" s="103"/>
      <c r="F26" s="104"/>
    </row>
    <row r="27" spans="2:8">
      <c r="C27" s="10"/>
      <c r="D27" s="51" t="s">
        <v>64</v>
      </c>
      <c r="E27" s="25"/>
      <c r="F27" s="25"/>
      <c r="G27" s="10"/>
      <c r="H27" s="10"/>
    </row>
    <row r="28" spans="2:8">
      <c r="C28" s="10"/>
      <c r="D28" s="25" t="s">
        <v>67</v>
      </c>
      <c r="E28" s="25"/>
      <c r="F28" s="27">
        <v>257350</v>
      </c>
      <c r="G28" s="10"/>
      <c r="H28" s="10"/>
    </row>
    <row r="29" spans="2:8">
      <c r="C29" s="10"/>
      <c r="D29" s="25"/>
      <c r="E29" s="25"/>
      <c r="F29" s="25"/>
      <c r="G29" s="10"/>
      <c r="H29" s="10"/>
    </row>
    <row r="30" spans="2:8">
      <c r="C30" s="10"/>
      <c r="D30" s="51" t="s">
        <v>65</v>
      </c>
      <c r="E30" s="25"/>
      <c r="F30" s="25"/>
      <c r="G30" s="10"/>
      <c r="H30" s="10"/>
    </row>
    <row r="31" spans="2:8">
      <c r="C31" s="10"/>
      <c r="D31" s="25" t="s">
        <v>66</v>
      </c>
      <c r="E31" s="27">
        <v>32000</v>
      </c>
      <c r="F31" s="25"/>
      <c r="G31" s="10"/>
      <c r="H31" s="10"/>
    </row>
    <row r="32" spans="2:8">
      <c r="C32" s="10"/>
      <c r="D32" s="25" t="s">
        <v>68</v>
      </c>
      <c r="E32" s="27">
        <v>126500</v>
      </c>
      <c r="F32" s="25"/>
      <c r="G32" s="10"/>
      <c r="H32" s="10"/>
    </row>
    <row r="33" spans="2:8">
      <c r="C33" s="10"/>
      <c r="D33" s="25" t="s">
        <v>69</v>
      </c>
      <c r="E33" s="27">
        <v>56900</v>
      </c>
      <c r="F33" s="25"/>
      <c r="G33" s="10"/>
      <c r="H33" s="10"/>
    </row>
    <row r="34" spans="2:8">
      <c r="C34" s="10"/>
      <c r="D34" s="25" t="s">
        <v>70</v>
      </c>
      <c r="E34" s="25"/>
      <c r="F34" s="27">
        <f>SUM(E31:E33)</f>
        <v>215400</v>
      </c>
      <c r="G34" s="10"/>
      <c r="H34" s="10"/>
    </row>
    <row r="35" spans="2:8">
      <c r="C35" s="10"/>
      <c r="D35" s="25"/>
      <c r="E35" s="25"/>
      <c r="F35" s="25"/>
      <c r="G35" s="10"/>
      <c r="H35" s="10"/>
    </row>
    <row r="36" spans="2:8">
      <c r="C36" s="10"/>
      <c r="D36" s="21" t="s">
        <v>71</v>
      </c>
      <c r="E36" s="25"/>
      <c r="F36" s="28">
        <f>F28-F34</f>
        <v>41950</v>
      </c>
      <c r="G36" s="10"/>
      <c r="H36" s="10"/>
    </row>
    <row r="37" spans="2:8">
      <c r="C37" s="10"/>
      <c r="D37" s="10"/>
      <c r="E37" s="10"/>
      <c r="F37" s="10"/>
      <c r="G37" s="10"/>
      <c r="H37" s="10"/>
    </row>
    <row r="38" spans="2:8">
      <c r="C38" s="10"/>
      <c r="D38" s="10"/>
      <c r="E38" s="10"/>
      <c r="F38" s="10"/>
      <c r="G38" s="10"/>
      <c r="H38" s="10"/>
    </row>
    <row r="40" spans="2:8" ht="64.900000000000006" customHeight="1">
      <c r="B40" s="13" t="s">
        <v>60</v>
      </c>
      <c r="D40" s="105" t="s">
        <v>197</v>
      </c>
      <c r="E40" s="106"/>
      <c r="F40" s="106"/>
      <c r="G40" s="107"/>
    </row>
    <row r="41" spans="2:8" ht="36">
      <c r="D41" s="25"/>
      <c r="E41" s="22" t="s">
        <v>74</v>
      </c>
      <c r="F41" s="23" t="s">
        <v>73</v>
      </c>
      <c r="G41" s="23" t="s">
        <v>75</v>
      </c>
    </row>
    <row r="42" spans="2:8">
      <c r="D42" s="25"/>
      <c r="E42" s="26"/>
      <c r="F42" s="25"/>
      <c r="G42" s="25"/>
    </row>
    <row r="43" spans="2:8">
      <c r="D43" s="25" t="s">
        <v>76</v>
      </c>
      <c r="E43" s="26"/>
      <c r="F43" s="27">
        <v>38900</v>
      </c>
      <c r="G43" s="27">
        <v>38900</v>
      </c>
    </row>
    <row r="44" spans="2:8">
      <c r="D44" s="25" t="s">
        <v>77</v>
      </c>
      <c r="E44" s="26">
        <v>50000</v>
      </c>
      <c r="F44" s="25"/>
      <c r="G44" s="26">
        <v>50000</v>
      </c>
    </row>
    <row r="45" spans="2:8">
      <c r="D45" s="25" t="s">
        <v>71</v>
      </c>
      <c r="E45" s="25"/>
      <c r="F45" s="27">
        <v>41950</v>
      </c>
      <c r="G45" s="27">
        <v>41950</v>
      </c>
    </row>
    <row r="46" spans="2:8">
      <c r="D46" s="25" t="s">
        <v>78</v>
      </c>
      <c r="E46" s="25"/>
      <c r="F46" s="26">
        <v>-36000</v>
      </c>
      <c r="G46" s="26">
        <v>-36000</v>
      </c>
    </row>
    <row r="47" spans="2:8">
      <c r="D47" s="25"/>
      <c r="E47" s="25"/>
      <c r="F47" s="26"/>
      <c r="G47" s="26"/>
    </row>
    <row r="48" spans="2:8">
      <c r="D48" s="21" t="s">
        <v>79</v>
      </c>
      <c r="E48" s="28">
        <v>50000</v>
      </c>
      <c r="F48" s="29">
        <v>44850</v>
      </c>
      <c r="G48" s="29">
        <v>94850</v>
      </c>
    </row>
    <row r="54" spans="2:10" ht="65.650000000000006" customHeight="1">
      <c r="B54" s="13" t="s">
        <v>80</v>
      </c>
      <c r="D54" s="102" t="s">
        <v>198</v>
      </c>
      <c r="E54" s="103"/>
      <c r="F54" s="103"/>
      <c r="G54" s="103"/>
      <c r="H54" s="103"/>
      <c r="I54" s="103"/>
      <c r="J54" s="104"/>
    </row>
    <row r="55" spans="2:10" ht="18">
      <c r="C55" s="10"/>
      <c r="D55" s="76" t="s">
        <v>81</v>
      </c>
      <c r="E55" s="77"/>
      <c r="F55" s="60"/>
      <c r="H55" s="76" t="s">
        <v>86</v>
      </c>
      <c r="I55" s="60"/>
      <c r="J55" s="60"/>
    </row>
    <row r="56" spans="2:10">
      <c r="C56" s="10"/>
      <c r="D56" s="25" t="s">
        <v>82</v>
      </c>
      <c r="E56" s="52">
        <v>54650</v>
      </c>
      <c r="F56" s="25"/>
      <c r="H56" s="25" t="s">
        <v>87</v>
      </c>
      <c r="I56" s="27">
        <v>14300</v>
      </c>
      <c r="J56" s="25"/>
    </row>
    <row r="57" spans="2:10">
      <c r="C57" s="10"/>
      <c r="D57" s="25" t="s">
        <v>83</v>
      </c>
      <c r="E57" s="53">
        <v>28750</v>
      </c>
      <c r="F57" s="25"/>
      <c r="H57" s="25" t="s">
        <v>88</v>
      </c>
      <c r="I57" s="27">
        <v>4250</v>
      </c>
      <c r="J57" s="25"/>
    </row>
    <row r="58" spans="2:10">
      <c r="C58" s="10"/>
      <c r="D58" s="25" t="s">
        <v>84</v>
      </c>
      <c r="E58" s="27">
        <v>8000</v>
      </c>
      <c r="F58" s="25"/>
      <c r="H58" s="21" t="s">
        <v>109</v>
      </c>
      <c r="I58" s="6"/>
      <c r="J58" s="29">
        <v>18550</v>
      </c>
    </row>
    <row r="59" spans="2:10">
      <c r="C59" s="10"/>
      <c r="D59" s="21" t="s">
        <v>108</v>
      </c>
      <c r="E59" s="6"/>
      <c r="F59" s="28">
        <f>SUM(E56:E58)</f>
        <v>91400</v>
      </c>
      <c r="H59" s="6"/>
      <c r="I59" s="6"/>
      <c r="J59" s="6"/>
    </row>
    <row r="60" spans="2:10" ht="18">
      <c r="C60" s="10"/>
      <c r="D60" s="6"/>
      <c r="E60" s="25"/>
      <c r="F60" s="25"/>
      <c r="H60" s="75" t="s">
        <v>89</v>
      </c>
      <c r="I60" s="25"/>
      <c r="J60" s="6"/>
    </row>
    <row r="61" spans="2:10">
      <c r="C61" s="10"/>
      <c r="D61" s="21" t="s">
        <v>121</v>
      </c>
      <c r="E61" s="25"/>
      <c r="F61" s="27"/>
      <c r="H61" s="25" t="s">
        <v>74</v>
      </c>
      <c r="I61" s="27">
        <v>50000</v>
      </c>
      <c r="J61" s="6"/>
    </row>
    <row r="62" spans="2:10">
      <c r="C62" s="10"/>
      <c r="D62" s="25" t="s">
        <v>85</v>
      </c>
      <c r="E62" s="25"/>
      <c r="F62" s="27">
        <v>22000</v>
      </c>
      <c r="H62" s="25" t="s">
        <v>73</v>
      </c>
      <c r="I62" s="27">
        <v>44850</v>
      </c>
      <c r="J62" s="6"/>
    </row>
    <row r="63" spans="2:10">
      <c r="C63" s="10"/>
      <c r="D63" s="25" t="s">
        <v>122</v>
      </c>
      <c r="E63" s="25"/>
      <c r="F63" s="29">
        <v>22000</v>
      </c>
      <c r="H63" s="21" t="s">
        <v>75</v>
      </c>
      <c r="J63" s="29">
        <v>94850</v>
      </c>
    </row>
    <row r="64" spans="2:10">
      <c r="C64" s="10"/>
      <c r="D64" s="25"/>
      <c r="E64" s="25"/>
      <c r="F64" s="25"/>
      <c r="H64" s="6"/>
      <c r="I64" s="6"/>
      <c r="J64" s="6"/>
    </row>
    <row r="65" spans="3:10">
      <c r="C65" s="10"/>
      <c r="D65" s="21" t="s">
        <v>91</v>
      </c>
      <c r="E65" s="6"/>
      <c r="F65" s="29">
        <v>113400</v>
      </c>
      <c r="G65" s="44"/>
      <c r="H65" s="21" t="s">
        <v>90</v>
      </c>
      <c r="I65" s="25"/>
      <c r="J65" s="29">
        <v>113400</v>
      </c>
    </row>
    <row r="67" spans="3:10">
      <c r="J67" s="10"/>
    </row>
    <row r="68" spans="3:10">
      <c r="J68" s="10"/>
    </row>
    <row r="69" spans="3:10">
      <c r="J69" s="10"/>
    </row>
    <row r="70" spans="3:10">
      <c r="J70" s="10"/>
    </row>
    <row r="71" spans="3:10">
      <c r="J71" s="10"/>
    </row>
    <row r="72" spans="3:10">
      <c r="J72" s="10"/>
    </row>
  </sheetData>
  <mergeCells count="3">
    <mergeCell ref="D26:F26"/>
    <mergeCell ref="D40:G40"/>
    <mergeCell ref="D54:J54"/>
  </mergeCells>
  <phoneticPr fontId="7" type="noConversion"/>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97C3BA-E22C-A74A-9AAE-540FBBF4E8DB}">
  <dimension ref="B1:G52"/>
  <sheetViews>
    <sheetView topLeftCell="A46" zoomScale="96" zoomScaleNormal="96" zoomScalePageLayoutView="150" workbookViewId="0">
      <selection activeCell="H54" sqref="H54"/>
    </sheetView>
  </sheetViews>
  <sheetFormatPr defaultColWidth="15.6875" defaultRowHeight="15.75"/>
  <cols>
    <col min="1" max="1" width="12" customWidth="1"/>
    <col min="2" max="2" width="17" customWidth="1"/>
    <col min="3" max="3" width="18" customWidth="1"/>
    <col min="4" max="4" width="11.8125" customWidth="1"/>
    <col min="5" max="5" width="16.5" customWidth="1"/>
    <col min="6" max="6" width="17.9375" customWidth="1"/>
    <col min="7" max="11" width="11.8125" customWidth="1"/>
  </cols>
  <sheetData>
    <row r="1" spans="2:7">
      <c r="B1" t="s">
        <v>19</v>
      </c>
    </row>
    <row r="3" spans="2:7">
      <c r="B3" t="s">
        <v>10</v>
      </c>
      <c r="D3" t="s">
        <v>110</v>
      </c>
    </row>
    <row r="4" spans="2:7">
      <c r="B4" t="s">
        <v>18</v>
      </c>
    </row>
    <row r="6" spans="2:7">
      <c r="B6" s="6"/>
      <c r="C6" s="7" t="s">
        <v>11</v>
      </c>
      <c r="D6" s="7" t="s">
        <v>12</v>
      </c>
      <c r="E6" s="7" t="s">
        <v>13</v>
      </c>
    </row>
    <row r="7" spans="2:7">
      <c r="B7" s="6" t="s">
        <v>14</v>
      </c>
      <c r="C7" s="6">
        <v>100</v>
      </c>
      <c r="D7" s="8">
        <v>20</v>
      </c>
      <c r="E7" s="6"/>
    </row>
    <row r="8" spans="2:7">
      <c r="B8" s="6" t="s">
        <v>15</v>
      </c>
      <c r="C8" s="6">
        <v>400</v>
      </c>
      <c r="D8" s="8">
        <v>22</v>
      </c>
      <c r="E8" s="6"/>
    </row>
    <row r="9" spans="2:7">
      <c r="B9" s="6" t="s">
        <v>16</v>
      </c>
      <c r="C9" s="6">
        <v>300</v>
      </c>
      <c r="D9" s="8"/>
      <c r="E9" s="8">
        <v>30</v>
      </c>
    </row>
    <row r="10" spans="2:7">
      <c r="B10" s="6" t="s">
        <v>15</v>
      </c>
      <c r="C10" s="6">
        <v>200</v>
      </c>
      <c r="D10" s="8">
        <v>24</v>
      </c>
      <c r="E10" s="6"/>
    </row>
    <row r="11" spans="2:7">
      <c r="B11" s="6" t="s">
        <v>16</v>
      </c>
      <c r="C11" s="6">
        <v>180</v>
      </c>
      <c r="D11" s="6"/>
      <c r="E11" s="8">
        <v>35</v>
      </c>
    </row>
    <row r="12" spans="2:7">
      <c r="B12" s="6" t="s">
        <v>17</v>
      </c>
      <c r="C12" s="6">
        <f>C7+C8-C9+C10-C11</f>
        <v>220</v>
      </c>
      <c r="D12" s="6"/>
      <c r="E12" s="6"/>
    </row>
    <row r="14" spans="2:7">
      <c r="B14" s="10" t="s">
        <v>118</v>
      </c>
      <c r="C14" s="10"/>
      <c r="D14" s="10"/>
    </row>
    <row r="15" spans="2:7">
      <c r="B15" s="10" t="s">
        <v>119</v>
      </c>
      <c r="C15" s="10"/>
      <c r="D15" s="10"/>
      <c r="E15" s="10"/>
      <c r="F15" s="10"/>
      <c r="G15" s="10"/>
    </row>
    <row r="16" spans="2:7">
      <c r="B16" s="10"/>
      <c r="C16" s="10"/>
      <c r="D16" s="10"/>
      <c r="E16" s="10"/>
      <c r="F16" s="10"/>
      <c r="G16" s="10"/>
    </row>
    <row r="17" spans="2:7">
      <c r="B17" s="12" t="s">
        <v>10</v>
      </c>
      <c r="C17" s="10"/>
      <c r="D17" s="10"/>
      <c r="E17" s="10"/>
      <c r="F17" s="10"/>
      <c r="G17" s="10"/>
    </row>
    <row r="18" spans="2:7">
      <c r="B18" s="10"/>
      <c r="C18" s="10"/>
      <c r="D18" s="10"/>
      <c r="E18" s="10"/>
      <c r="F18" s="10"/>
      <c r="G18" s="10"/>
    </row>
    <row r="19" spans="2:7">
      <c r="B19" s="108" t="s">
        <v>117</v>
      </c>
      <c r="C19" s="109"/>
      <c r="D19" s="10"/>
      <c r="E19" s="110" t="s">
        <v>17</v>
      </c>
      <c r="F19" s="110"/>
      <c r="G19" s="10"/>
    </row>
    <row r="20" spans="2:7">
      <c r="B20" s="25" t="s">
        <v>14</v>
      </c>
      <c r="C20" s="27">
        <v>2000</v>
      </c>
      <c r="D20" s="10"/>
      <c r="E20" s="25" t="s">
        <v>190</v>
      </c>
      <c r="F20" s="31" t="s">
        <v>111</v>
      </c>
      <c r="G20" s="10"/>
    </row>
    <row r="21" spans="2:7">
      <c r="B21" s="70" t="s">
        <v>113</v>
      </c>
      <c r="C21" s="71">
        <v>13600</v>
      </c>
      <c r="D21" s="10"/>
      <c r="E21" s="25" t="s">
        <v>191</v>
      </c>
      <c r="F21" s="31" t="s">
        <v>189</v>
      </c>
      <c r="G21" s="10"/>
    </row>
    <row r="22" spans="2:7">
      <c r="B22" s="70" t="s">
        <v>114</v>
      </c>
      <c r="C22" s="29">
        <v>15600</v>
      </c>
      <c r="D22" s="10"/>
      <c r="E22" s="21" t="s">
        <v>17</v>
      </c>
      <c r="F22" s="92">
        <v>5240</v>
      </c>
      <c r="G22" s="10"/>
    </row>
    <row r="23" spans="2:7">
      <c r="B23" s="70"/>
      <c r="C23" s="27"/>
      <c r="D23" s="10"/>
      <c r="E23" s="11"/>
      <c r="F23" s="10"/>
      <c r="G23" s="10"/>
    </row>
    <row r="24" spans="2:7">
      <c r="B24" s="70" t="s">
        <v>116</v>
      </c>
      <c r="C24" s="29">
        <v>5240</v>
      </c>
      <c r="D24" s="10"/>
      <c r="E24" s="10"/>
      <c r="F24" s="10"/>
      <c r="G24" s="10"/>
    </row>
    <row r="25" spans="2:7">
      <c r="B25" s="70"/>
      <c r="C25" s="27"/>
      <c r="D25" s="10"/>
      <c r="E25" s="10"/>
      <c r="F25" s="10"/>
      <c r="G25" s="10"/>
    </row>
    <row r="26" spans="2:7">
      <c r="B26" s="21" t="s">
        <v>117</v>
      </c>
      <c r="C26" s="29">
        <v>10360</v>
      </c>
      <c r="D26" s="10"/>
      <c r="E26" s="10"/>
      <c r="F26" s="10"/>
      <c r="G26" s="10"/>
    </row>
    <row r="27" spans="2:7">
      <c r="B27" s="10"/>
      <c r="C27" s="10"/>
      <c r="D27" s="10"/>
      <c r="E27" s="10"/>
      <c r="F27" s="10"/>
      <c r="G27" s="10"/>
    </row>
    <row r="28" spans="2:7">
      <c r="B28" s="10"/>
      <c r="C28" s="10"/>
      <c r="D28" s="10"/>
      <c r="E28" s="10"/>
      <c r="F28" s="10"/>
      <c r="G28" s="10"/>
    </row>
    <row r="29" spans="2:7">
      <c r="B29" s="12" t="s">
        <v>18</v>
      </c>
      <c r="C29" s="10"/>
      <c r="D29" s="10"/>
      <c r="E29" s="10"/>
      <c r="F29" s="10"/>
      <c r="G29" s="10"/>
    </row>
    <row r="30" spans="2:7">
      <c r="B30" s="10"/>
      <c r="C30" s="10"/>
      <c r="D30" s="10"/>
      <c r="E30" s="10"/>
      <c r="F30" s="10"/>
      <c r="G30" s="10"/>
    </row>
    <row r="31" spans="2:7">
      <c r="B31" s="10" t="s">
        <v>184</v>
      </c>
      <c r="C31" s="10"/>
      <c r="D31" s="10"/>
      <c r="E31" s="10"/>
      <c r="F31" s="10"/>
      <c r="G31" s="10"/>
    </row>
    <row r="32" spans="2:7">
      <c r="B32" s="10"/>
      <c r="C32" s="10"/>
      <c r="D32" s="10"/>
      <c r="E32" s="10"/>
      <c r="F32" s="10"/>
      <c r="G32" s="10"/>
    </row>
    <row r="33" spans="2:7">
      <c r="B33" s="108" t="s">
        <v>117</v>
      </c>
      <c r="C33" s="109"/>
      <c r="D33" s="10"/>
      <c r="E33" s="110" t="s">
        <v>17</v>
      </c>
      <c r="F33" s="110"/>
      <c r="G33" s="10"/>
    </row>
    <row r="34" spans="2:7">
      <c r="B34" s="25" t="s">
        <v>14</v>
      </c>
      <c r="C34" s="27">
        <v>2000</v>
      </c>
      <c r="D34" s="10"/>
      <c r="E34" s="25" t="s">
        <v>192</v>
      </c>
      <c r="F34" s="31" t="s">
        <v>112</v>
      </c>
      <c r="G34" s="10"/>
    </row>
    <row r="35" spans="2:7">
      <c r="B35" s="70" t="s">
        <v>113</v>
      </c>
      <c r="C35" s="71">
        <v>13600</v>
      </c>
      <c r="D35" s="10"/>
      <c r="E35" s="25" t="s">
        <v>193</v>
      </c>
      <c r="F35" s="31" t="s">
        <v>188</v>
      </c>
      <c r="G35" s="10"/>
    </row>
    <row r="36" spans="2:7">
      <c r="B36" s="70" t="s">
        <v>114</v>
      </c>
      <c r="C36" s="29">
        <v>15600</v>
      </c>
      <c r="D36" s="55"/>
      <c r="E36" s="25" t="s">
        <v>194</v>
      </c>
      <c r="F36" s="31" t="s">
        <v>187</v>
      </c>
      <c r="G36" s="10"/>
    </row>
    <row r="37" spans="2:7">
      <c r="B37" s="70"/>
      <c r="C37" s="27"/>
      <c r="D37" s="10"/>
      <c r="E37" s="21" t="s">
        <v>17</v>
      </c>
      <c r="F37" s="29">
        <v>4680</v>
      </c>
      <c r="G37" s="10"/>
    </row>
    <row r="38" spans="2:7">
      <c r="B38" s="70" t="s">
        <v>116</v>
      </c>
      <c r="C38" s="29">
        <v>4680</v>
      </c>
      <c r="D38" s="10"/>
      <c r="E38" s="10"/>
      <c r="F38" s="10"/>
      <c r="G38" s="10"/>
    </row>
    <row r="39" spans="2:7">
      <c r="B39" s="70"/>
      <c r="C39" s="27"/>
    </row>
    <row r="40" spans="2:7">
      <c r="B40" s="21" t="s">
        <v>117</v>
      </c>
      <c r="C40" s="29">
        <v>10920</v>
      </c>
    </row>
    <row r="43" spans="2:7" s="10" customFormat="1">
      <c r="B43" s="10" t="s">
        <v>185</v>
      </c>
    </row>
    <row r="45" spans="2:7">
      <c r="B45" s="108" t="s">
        <v>117</v>
      </c>
      <c r="C45" s="109"/>
      <c r="D45" s="10"/>
      <c r="E45" s="108" t="s">
        <v>17</v>
      </c>
      <c r="F45" s="109"/>
    </row>
    <row r="46" spans="2:7">
      <c r="B46" s="25" t="s">
        <v>14</v>
      </c>
      <c r="C46" s="27">
        <v>2000</v>
      </c>
      <c r="D46" s="10"/>
      <c r="E46" s="25" t="s">
        <v>195</v>
      </c>
      <c r="F46" s="25" t="s">
        <v>186</v>
      </c>
    </row>
    <row r="47" spans="2:7">
      <c r="B47" s="70" t="s">
        <v>113</v>
      </c>
      <c r="C47" s="71">
        <v>13600</v>
      </c>
      <c r="D47" s="10"/>
      <c r="E47" s="25" t="s">
        <v>194</v>
      </c>
      <c r="F47" s="25" t="s">
        <v>187</v>
      </c>
    </row>
    <row r="48" spans="2:7">
      <c r="B48" s="70" t="s">
        <v>114</v>
      </c>
      <c r="C48" s="29">
        <v>15600</v>
      </c>
      <c r="D48" s="55"/>
      <c r="E48" s="21" t="s">
        <v>17</v>
      </c>
      <c r="F48" s="29">
        <v>4680</v>
      </c>
    </row>
    <row r="49" spans="2:5">
      <c r="B49" s="70"/>
      <c r="C49" s="27"/>
      <c r="D49" s="10"/>
    </row>
    <row r="50" spans="2:5">
      <c r="B50" s="70" t="s">
        <v>116</v>
      </c>
      <c r="C50" s="29">
        <v>4640</v>
      </c>
      <c r="D50" s="10"/>
      <c r="E50" s="10"/>
    </row>
    <row r="51" spans="2:5">
      <c r="B51" s="70"/>
      <c r="C51" s="27"/>
    </row>
    <row r="52" spans="2:5">
      <c r="B52" s="21" t="s">
        <v>117</v>
      </c>
      <c r="C52" s="29">
        <v>10960</v>
      </c>
    </row>
  </sheetData>
  <mergeCells count="6">
    <mergeCell ref="B19:C19"/>
    <mergeCell ref="B33:C33"/>
    <mergeCell ref="B45:C45"/>
    <mergeCell ref="E33:F33"/>
    <mergeCell ref="E19:F19"/>
    <mergeCell ref="E45:F45"/>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2AC455-0D37-FD4E-8DCA-E10325A96C04}">
  <dimension ref="A1:H87"/>
  <sheetViews>
    <sheetView topLeftCell="A44" zoomScale="115" zoomScaleNormal="115" workbookViewId="0">
      <selection activeCell="H78" sqref="H78"/>
    </sheetView>
  </sheetViews>
  <sheetFormatPr defaultColWidth="11" defaultRowHeight="15.75"/>
  <cols>
    <col min="1" max="1" width="15.5" customWidth="1"/>
    <col min="2" max="2" width="29.5" customWidth="1"/>
    <col min="3" max="3" width="36.5625" customWidth="1"/>
    <col min="4" max="4" width="20.8125" customWidth="1"/>
  </cols>
  <sheetData>
    <row r="1" spans="1:4">
      <c r="B1" s="1" t="s">
        <v>32</v>
      </c>
    </row>
    <row r="2" spans="1:4">
      <c r="B2" t="s">
        <v>26</v>
      </c>
    </row>
    <row r="3" spans="1:4">
      <c r="B3" t="s">
        <v>27</v>
      </c>
    </row>
    <row r="4" spans="1:4">
      <c r="B4" t="s">
        <v>28</v>
      </c>
    </row>
    <row r="6" spans="1:4">
      <c r="A6" s="15" t="s">
        <v>52</v>
      </c>
      <c r="B6" s="12" t="s">
        <v>173</v>
      </c>
    </row>
    <row r="7" spans="1:4">
      <c r="A7" s="15"/>
      <c r="B7" s="12"/>
    </row>
    <row r="8" spans="1:4">
      <c r="B8" s="112" t="s">
        <v>168</v>
      </c>
      <c r="C8" s="113"/>
      <c r="D8" s="113"/>
    </row>
    <row r="9" spans="1:4">
      <c r="A9" s="10"/>
      <c r="B9" s="10"/>
      <c r="C9" s="10"/>
      <c r="D9" s="10"/>
    </row>
    <row r="10" spans="1:4">
      <c r="A10" s="10"/>
      <c r="B10" s="108" t="s">
        <v>177</v>
      </c>
      <c r="C10" s="111"/>
      <c r="D10" s="109"/>
    </row>
    <row r="11" spans="1:4">
      <c r="A11" s="10"/>
      <c r="B11" s="74" t="s">
        <v>171</v>
      </c>
      <c r="C11" s="87" t="s">
        <v>49</v>
      </c>
      <c r="D11" s="87" t="s">
        <v>50</v>
      </c>
    </row>
    <row r="12" spans="1:4">
      <c r="A12" s="10"/>
      <c r="B12" s="64" t="s">
        <v>169</v>
      </c>
      <c r="C12" s="27">
        <v>1500</v>
      </c>
      <c r="D12" s="25"/>
    </row>
    <row r="13" spans="1:4">
      <c r="A13" s="10"/>
      <c r="B13" s="64" t="s">
        <v>170</v>
      </c>
      <c r="C13" s="6"/>
      <c r="D13" s="27">
        <v>1500</v>
      </c>
    </row>
    <row r="14" spans="1:4">
      <c r="A14" s="10"/>
      <c r="B14" s="10"/>
      <c r="C14" s="10"/>
      <c r="D14" s="10"/>
    </row>
    <row r="15" spans="1:4">
      <c r="A15" s="10"/>
      <c r="B15" s="10"/>
      <c r="C15" s="10"/>
      <c r="D15" s="10"/>
    </row>
    <row r="16" spans="1:4">
      <c r="A16" s="15" t="s">
        <v>60</v>
      </c>
      <c r="B16" s="12" t="s">
        <v>174</v>
      </c>
      <c r="C16" s="10"/>
      <c r="D16" s="10"/>
    </row>
    <row r="17" spans="1:4">
      <c r="A17" s="15"/>
      <c r="B17" s="12"/>
      <c r="C17" s="10"/>
      <c r="D17" s="10"/>
    </row>
    <row r="18" spans="1:4">
      <c r="B18" s="112" t="s">
        <v>175</v>
      </c>
      <c r="C18" s="113"/>
      <c r="D18" s="113"/>
    </row>
    <row r="19" spans="1:4">
      <c r="A19" s="15"/>
      <c r="B19" s="114"/>
      <c r="C19" s="114"/>
      <c r="D19" s="90"/>
    </row>
    <row r="20" spans="1:4">
      <c r="A20" s="14"/>
      <c r="B20" s="10" t="s">
        <v>176</v>
      </c>
      <c r="C20" s="10"/>
      <c r="D20" s="10"/>
    </row>
    <row r="21" spans="1:4">
      <c r="A21" s="14"/>
      <c r="B21" s="10"/>
      <c r="C21" s="10"/>
      <c r="D21" s="10"/>
    </row>
    <row r="22" spans="1:4">
      <c r="A22" s="14"/>
      <c r="B22" s="108" t="s">
        <v>177</v>
      </c>
      <c r="C22" s="111"/>
      <c r="D22" s="109"/>
    </row>
    <row r="23" spans="1:4">
      <c r="A23" s="14"/>
      <c r="B23" s="74" t="s">
        <v>171</v>
      </c>
      <c r="C23" s="87" t="s">
        <v>49</v>
      </c>
      <c r="D23" s="87" t="s">
        <v>50</v>
      </c>
    </row>
    <row r="24" spans="1:4">
      <c r="A24" s="10"/>
      <c r="B24" s="64" t="s">
        <v>169</v>
      </c>
      <c r="C24" s="27">
        <v>2300</v>
      </c>
      <c r="D24" s="25"/>
    </row>
    <row r="25" spans="1:4">
      <c r="A25" s="10"/>
      <c r="B25" s="64" t="s">
        <v>170</v>
      </c>
      <c r="C25" s="6"/>
      <c r="D25" s="27">
        <v>2300</v>
      </c>
    </row>
    <row r="26" spans="1:4">
      <c r="A26" s="10"/>
      <c r="B26" s="10"/>
      <c r="C26" s="10"/>
      <c r="D26" s="10"/>
    </row>
    <row r="27" spans="1:4">
      <c r="A27" s="10"/>
      <c r="B27" s="10"/>
      <c r="C27" s="10"/>
      <c r="D27" s="10"/>
    </row>
    <row r="30" spans="1:4">
      <c r="B30" s="1" t="s">
        <v>33</v>
      </c>
    </row>
    <row r="31" spans="1:4">
      <c r="B31" t="s">
        <v>29</v>
      </c>
    </row>
    <row r="32" spans="1:4">
      <c r="B32" t="s">
        <v>30</v>
      </c>
    </row>
    <row r="33" spans="2:7">
      <c r="B33" t="s">
        <v>31</v>
      </c>
    </row>
    <row r="36" spans="2:7" ht="24.4" customHeight="1">
      <c r="B36" s="116" t="s">
        <v>167</v>
      </c>
      <c r="C36" s="114"/>
      <c r="D36" s="114"/>
      <c r="E36" s="114"/>
      <c r="F36" s="114"/>
      <c r="G36" s="114"/>
    </row>
    <row r="37" spans="2:7">
      <c r="B37" s="10"/>
      <c r="C37" s="10"/>
      <c r="D37" s="10"/>
      <c r="E37" s="10"/>
      <c r="F37" s="10"/>
      <c r="G37" s="10"/>
    </row>
    <row r="38" spans="2:7">
      <c r="B38" s="10"/>
      <c r="C38" s="10"/>
      <c r="D38" s="10"/>
      <c r="E38" s="10"/>
      <c r="F38" s="10"/>
      <c r="G38" s="10"/>
    </row>
    <row r="39" spans="2:7">
      <c r="B39" s="54"/>
      <c r="C39" s="115" t="s">
        <v>156</v>
      </c>
      <c r="D39" s="115"/>
      <c r="E39" s="115"/>
      <c r="F39" s="108" t="s">
        <v>157</v>
      </c>
      <c r="G39" s="109"/>
    </row>
    <row r="40" spans="2:7" ht="31.5">
      <c r="B40" s="88" t="s">
        <v>158</v>
      </c>
      <c r="C40" s="88" t="s">
        <v>159</v>
      </c>
      <c r="D40" s="88" t="s">
        <v>129</v>
      </c>
      <c r="E40" s="88" t="s">
        <v>160</v>
      </c>
      <c r="F40" s="88" t="s">
        <v>161</v>
      </c>
      <c r="G40" s="88" t="s">
        <v>162</v>
      </c>
    </row>
    <row r="41" spans="2:7">
      <c r="B41" s="25" t="s">
        <v>163</v>
      </c>
      <c r="C41" s="27">
        <v>900000</v>
      </c>
      <c r="D41" s="89">
        <v>0.66669999999999996</v>
      </c>
      <c r="E41" s="27">
        <v>600030</v>
      </c>
      <c r="F41" s="27">
        <v>600030</v>
      </c>
      <c r="G41" s="27">
        <v>299970</v>
      </c>
    </row>
    <row r="42" spans="2:7">
      <c r="B42" s="25" t="s">
        <v>164</v>
      </c>
      <c r="C42" s="27">
        <v>299970</v>
      </c>
      <c r="D42" s="89">
        <v>0.66669999999999996</v>
      </c>
      <c r="E42" s="27">
        <v>199990</v>
      </c>
      <c r="F42" s="27">
        <v>199990</v>
      </c>
      <c r="G42" s="27">
        <v>99980</v>
      </c>
    </row>
    <row r="43" spans="2:7">
      <c r="B43" s="25" t="s">
        <v>172</v>
      </c>
      <c r="C43" s="27">
        <v>99980</v>
      </c>
      <c r="D43" s="89">
        <v>0.66669999999999996</v>
      </c>
      <c r="E43" s="27">
        <v>66657</v>
      </c>
      <c r="F43" s="27">
        <v>66657</v>
      </c>
      <c r="G43" s="27">
        <v>33323</v>
      </c>
    </row>
    <row r="44" spans="2:7">
      <c r="B44" s="10"/>
      <c r="C44" s="10"/>
      <c r="D44" s="10"/>
      <c r="E44" s="10"/>
      <c r="F44" s="10"/>
      <c r="G44" s="10"/>
    </row>
    <row r="45" spans="2:7">
      <c r="B45" s="10"/>
      <c r="C45" s="10"/>
      <c r="D45" s="10"/>
      <c r="E45" s="10"/>
      <c r="F45" s="10"/>
      <c r="G45" s="10"/>
    </row>
    <row r="46" spans="2:7">
      <c r="B46" s="10"/>
      <c r="C46" s="10" t="s">
        <v>165</v>
      </c>
      <c r="D46" s="10"/>
      <c r="E46" s="10"/>
      <c r="F46" s="10"/>
      <c r="G46" s="10"/>
    </row>
    <row r="47" spans="2:7">
      <c r="B47" s="10"/>
      <c r="C47" s="10" t="s">
        <v>166</v>
      </c>
      <c r="D47" s="10"/>
      <c r="E47" s="10"/>
      <c r="F47" s="10"/>
      <c r="G47" s="10"/>
    </row>
    <row r="48" spans="2:7">
      <c r="B48" s="10"/>
      <c r="C48" s="90"/>
      <c r="D48" s="10"/>
      <c r="E48" s="10"/>
      <c r="F48" s="10"/>
      <c r="G48" s="10"/>
    </row>
    <row r="51" spans="2:8">
      <c r="B51" s="1" t="s">
        <v>39</v>
      </c>
    </row>
    <row r="52" spans="2:8">
      <c r="B52" t="s">
        <v>34</v>
      </c>
    </row>
    <row r="53" spans="2:8">
      <c r="B53" t="s">
        <v>35</v>
      </c>
    </row>
    <row r="54" spans="2:8">
      <c r="B54" t="s">
        <v>36</v>
      </c>
    </row>
    <row r="55" spans="2:8">
      <c r="B55" t="s">
        <v>37</v>
      </c>
    </row>
    <row r="56" spans="2:8">
      <c r="B56" t="s">
        <v>38</v>
      </c>
    </row>
    <row r="59" spans="2:8">
      <c r="B59" s="10" t="s">
        <v>143</v>
      </c>
      <c r="C59" s="85"/>
      <c r="D59" s="14"/>
      <c r="E59" s="10"/>
      <c r="F59" s="10"/>
      <c r="G59" s="10"/>
      <c r="H59" s="10"/>
    </row>
    <row r="60" spans="2:8">
      <c r="B60" s="10"/>
      <c r="C60" s="85"/>
      <c r="D60" s="14"/>
      <c r="E60" s="10"/>
      <c r="F60" s="10"/>
      <c r="G60" s="10"/>
      <c r="H60" s="10"/>
    </row>
    <row r="61" spans="2:8">
      <c r="B61" s="10"/>
      <c r="C61" s="25" t="s">
        <v>144</v>
      </c>
      <c r="D61" s="27">
        <v>150000</v>
      </c>
      <c r="F61" s="10"/>
      <c r="G61" s="10"/>
      <c r="H61" s="10"/>
    </row>
    <row r="62" spans="2:8">
      <c r="B62" s="10"/>
      <c r="C62" s="64" t="s">
        <v>129</v>
      </c>
      <c r="D62" s="86" t="s">
        <v>148</v>
      </c>
      <c r="F62" s="10"/>
      <c r="G62" s="10"/>
      <c r="H62" s="10"/>
    </row>
    <row r="63" spans="2:8">
      <c r="B63" s="10"/>
      <c r="C63" s="21" t="s">
        <v>149</v>
      </c>
      <c r="D63" s="29">
        <v>85000</v>
      </c>
      <c r="F63" s="10"/>
      <c r="G63" s="10"/>
      <c r="H63" s="10"/>
    </row>
    <row r="64" spans="2:8">
      <c r="B64" s="10"/>
      <c r="C64" s="10"/>
      <c r="D64" s="10"/>
      <c r="E64" s="11"/>
      <c r="F64" s="10"/>
      <c r="G64" s="10"/>
      <c r="H64" s="10"/>
    </row>
    <row r="65" spans="1:8">
      <c r="B65" s="10" t="s">
        <v>150</v>
      </c>
      <c r="C65" s="10"/>
      <c r="D65" s="10"/>
      <c r="E65" s="11"/>
      <c r="F65" s="10"/>
      <c r="G65" s="10"/>
      <c r="H65" s="10"/>
    </row>
    <row r="66" spans="1:8">
      <c r="B66" s="10"/>
      <c r="C66" s="10"/>
      <c r="D66" s="10"/>
      <c r="E66" s="11"/>
      <c r="F66" s="10"/>
      <c r="G66" s="10"/>
      <c r="H66" s="10"/>
    </row>
    <row r="67" spans="1:8">
      <c r="C67" s="108" t="s">
        <v>177</v>
      </c>
      <c r="D67" s="111"/>
      <c r="E67" s="109"/>
      <c r="F67" s="10"/>
      <c r="G67" s="10"/>
      <c r="H67" s="10"/>
    </row>
    <row r="68" spans="1:8">
      <c r="B68" s="12" t="s">
        <v>36</v>
      </c>
      <c r="C68" s="80" t="s">
        <v>145</v>
      </c>
      <c r="D68" s="80" t="s">
        <v>146</v>
      </c>
      <c r="E68" s="80" t="s">
        <v>50</v>
      </c>
      <c r="F68" s="10"/>
      <c r="G68" s="10"/>
      <c r="H68" s="10"/>
    </row>
    <row r="69" spans="1:8">
      <c r="B69" s="10"/>
      <c r="C69" s="25" t="s">
        <v>82</v>
      </c>
      <c r="D69" s="27">
        <v>90000</v>
      </c>
      <c r="E69" s="25"/>
      <c r="F69" s="10"/>
      <c r="G69" s="10"/>
      <c r="H69" s="10"/>
    </row>
    <row r="70" spans="1:8">
      <c r="B70" s="10"/>
      <c r="C70" s="25" t="s">
        <v>147</v>
      </c>
      <c r="D70" s="27">
        <v>65000</v>
      </c>
      <c r="E70" s="25"/>
      <c r="F70" s="10"/>
      <c r="G70" s="10"/>
      <c r="H70" s="10"/>
    </row>
    <row r="71" spans="1:8">
      <c r="B71" s="10"/>
      <c r="C71" s="25" t="s">
        <v>151</v>
      </c>
      <c r="D71" s="25"/>
      <c r="E71" s="27">
        <v>150000</v>
      </c>
      <c r="F71" s="10"/>
      <c r="G71" s="10"/>
      <c r="H71" s="10"/>
    </row>
    <row r="72" spans="1:8">
      <c r="B72" s="10"/>
      <c r="C72" s="25" t="s">
        <v>152</v>
      </c>
      <c r="D72" s="25"/>
      <c r="E72" s="27">
        <v>5000</v>
      </c>
      <c r="F72" s="10"/>
      <c r="G72" s="10"/>
      <c r="H72" s="10"/>
    </row>
    <row r="73" spans="1:8">
      <c r="B73" s="10"/>
      <c r="C73" s="10"/>
      <c r="D73" s="10"/>
      <c r="E73" s="11"/>
      <c r="F73" s="10"/>
      <c r="G73" s="10"/>
      <c r="H73" s="10"/>
    </row>
    <row r="74" spans="1:8">
      <c r="B74" s="10"/>
      <c r="C74" s="10"/>
      <c r="D74" s="10"/>
      <c r="E74" s="11"/>
      <c r="F74" s="10"/>
      <c r="G74" s="10"/>
      <c r="H74" s="10"/>
    </row>
    <row r="75" spans="1:8">
      <c r="C75" s="108" t="s">
        <v>177</v>
      </c>
      <c r="D75" s="111"/>
      <c r="E75" s="109"/>
      <c r="F75" s="10"/>
      <c r="G75" s="10"/>
      <c r="H75" s="10"/>
    </row>
    <row r="76" spans="1:8">
      <c r="B76" s="12" t="s">
        <v>37</v>
      </c>
      <c r="C76" s="80" t="s">
        <v>145</v>
      </c>
      <c r="D76" s="80" t="s">
        <v>146</v>
      </c>
      <c r="E76" s="80" t="s">
        <v>50</v>
      </c>
      <c r="F76" s="10"/>
      <c r="G76" s="10"/>
      <c r="H76" s="10"/>
    </row>
    <row r="77" spans="1:8">
      <c r="B77" s="10"/>
      <c r="C77" s="25" t="s">
        <v>82</v>
      </c>
      <c r="D77" s="27">
        <v>85000</v>
      </c>
      <c r="E77" s="25"/>
      <c r="F77" s="10"/>
      <c r="G77" s="10"/>
      <c r="H77" s="10"/>
    </row>
    <row r="78" spans="1:8">
      <c r="B78" s="10"/>
      <c r="C78" s="25" t="s">
        <v>147</v>
      </c>
      <c r="D78" s="27">
        <v>65000</v>
      </c>
      <c r="E78" s="25"/>
      <c r="F78" s="10"/>
      <c r="G78" s="10"/>
      <c r="H78" s="10"/>
    </row>
    <row r="79" spans="1:8">
      <c r="B79" s="10"/>
      <c r="C79" s="25" t="s">
        <v>153</v>
      </c>
      <c r="D79" s="25"/>
      <c r="E79" s="27">
        <v>150000</v>
      </c>
      <c r="F79" s="10"/>
      <c r="G79" s="10"/>
      <c r="H79" s="10"/>
    </row>
    <row r="80" spans="1:8">
      <c r="A80" s="12"/>
      <c r="B80" s="10"/>
      <c r="C80" s="10"/>
      <c r="D80" s="10"/>
      <c r="E80" s="11"/>
      <c r="F80" s="10"/>
      <c r="G80" s="10"/>
      <c r="H80" s="10"/>
    </row>
    <row r="81" spans="2:8">
      <c r="C81" s="10"/>
      <c r="D81" s="10"/>
      <c r="E81" s="10"/>
      <c r="F81" s="10"/>
      <c r="G81" s="10"/>
      <c r="H81" s="10"/>
    </row>
    <row r="82" spans="2:8">
      <c r="C82" s="108" t="s">
        <v>177</v>
      </c>
      <c r="D82" s="111"/>
      <c r="E82" s="109"/>
      <c r="F82" s="10"/>
      <c r="G82" s="10"/>
      <c r="H82" s="10"/>
    </row>
    <row r="83" spans="2:8">
      <c r="B83" s="12" t="s">
        <v>38</v>
      </c>
      <c r="C83" s="80" t="s">
        <v>145</v>
      </c>
      <c r="D83" s="80" t="s">
        <v>146</v>
      </c>
      <c r="E83" s="80" t="s">
        <v>50</v>
      </c>
      <c r="F83" s="10"/>
      <c r="G83" s="10"/>
      <c r="H83" s="10"/>
    </row>
    <row r="84" spans="2:8">
      <c r="B84" s="10"/>
      <c r="C84" s="25" t="s">
        <v>82</v>
      </c>
      <c r="D84" s="27">
        <v>80000</v>
      </c>
      <c r="E84" s="25"/>
      <c r="F84" s="10"/>
      <c r="G84" s="10"/>
      <c r="H84" s="10"/>
    </row>
    <row r="85" spans="2:8">
      <c r="B85" s="10"/>
      <c r="C85" s="25" t="s">
        <v>147</v>
      </c>
      <c r="D85" s="27">
        <v>65000</v>
      </c>
      <c r="E85" s="25"/>
      <c r="F85" s="10"/>
      <c r="G85" s="10"/>
      <c r="H85" s="10"/>
    </row>
    <row r="86" spans="2:8">
      <c r="B86" s="10"/>
      <c r="C86" s="25" t="s">
        <v>154</v>
      </c>
      <c r="D86" s="25"/>
      <c r="E86" s="27">
        <v>150000</v>
      </c>
      <c r="F86" s="10"/>
      <c r="G86" s="10"/>
      <c r="H86" s="10"/>
    </row>
    <row r="87" spans="2:8">
      <c r="B87" s="10"/>
      <c r="C87" s="25" t="s">
        <v>155</v>
      </c>
      <c r="D87" s="27">
        <v>5000</v>
      </c>
      <c r="E87" s="25"/>
      <c r="F87" s="10"/>
      <c r="G87" s="10"/>
      <c r="H87" s="10"/>
    </row>
  </sheetData>
  <mergeCells count="11">
    <mergeCell ref="F39:G39"/>
    <mergeCell ref="C39:E39"/>
    <mergeCell ref="B36:G36"/>
    <mergeCell ref="B22:D22"/>
    <mergeCell ref="C67:E67"/>
    <mergeCell ref="C75:E75"/>
    <mergeCell ref="C82:E82"/>
    <mergeCell ref="B8:D8"/>
    <mergeCell ref="B18:D18"/>
    <mergeCell ref="B19:C19"/>
    <mergeCell ref="B10:D10"/>
  </mergeCells>
  <pageMargins left="0.7" right="0.7" top="0.75" bottom="0.75" header="0.3" footer="0.3"/>
  <pageSetup orientation="portrait" r:id="rId1"/>
  <ignoredErrors>
    <ignoredError sqref="D62" numberStoredAsText="1"/>
  </ignoredError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DBE00B-74C4-FA40-8297-E96D4BA9C6F6}">
  <dimension ref="A1:K62"/>
  <sheetViews>
    <sheetView topLeftCell="C32" zoomScale="97" zoomScaleNormal="97" zoomScalePageLayoutView="150" workbookViewId="0">
      <selection activeCell="M42" sqref="M42"/>
    </sheetView>
  </sheetViews>
  <sheetFormatPr defaultColWidth="11" defaultRowHeight="15.75"/>
  <cols>
    <col min="4" max="4" width="19.0625" customWidth="1"/>
    <col min="7" max="7" width="11.75" customWidth="1"/>
    <col min="8" max="8" width="26.5" customWidth="1"/>
    <col min="9" max="9" width="28.5625" customWidth="1"/>
    <col min="10" max="10" width="22.625" customWidth="1"/>
  </cols>
  <sheetData>
    <row r="1" spans="1:2">
      <c r="A1" s="1" t="s">
        <v>41</v>
      </c>
    </row>
    <row r="3" spans="1:2">
      <c r="B3" s="2" t="s">
        <v>4</v>
      </c>
    </row>
    <row r="24" spans="2:11">
      <c r="B24" s="5" t="s">
        <v>7</v>
      </c>
      <c r="C24" s="1"/>
    </row>
    <row r="25" spans="2:11">
      <c r="B25" s="5" t="s">
        <v>8</v>
      </c>
      <c r="C25" s="1"/>
    </row>
    <row r="26" spans="2:11">
      <c r="B26" s="3"/>
    </row>
    <row r="27" spans="2:11">
      <c r="B27" s="1" t="s">
        <v>5</v>
      </c>
    </row>
    <row r="28" spans="2:11" ht="133.05000000000001" customHeight="1">
      <c r="B28" s="117" t="s">
        <v>6</v>
      </c>
      <c r="C28" s="117"/>
      <c r="D28" s="117"/>
      <c r="E28" s="117"/>
      <c r="F28" s="117"/>
      <c r="G28" s="117"/>
      <c r="H28" s="117"/>
      <c r="I28" s="117"/>
      <c r="J28" s="117"/>
      <c r="K28" s="117"/>
    </row>
    <row r="29" spans="2:11">
      <c r="B29" s="4"/>
    </row>
    <row r="31" spans="2:11" ht="18" customHeight="1">
      <c r="D31" s="10"/>
      <c r="E31" s="10"/>
      <c r="F31" s="10"/>
      <c r="G31" s="10"/>
      <c r="H31" s="10"/>
      <c r="I31" s="10"/>
      <c r="J31" s="10"/>
    </row>
    <row r="32" spans="2:11" ht="27" customHeight="1">
      <c r="D32" s="121" t="s">
        <v>141</v>
      </c>
      <c r="E32" s="121"/>
      <c r="F32" s="121"/>
      <c r="G32" s="121"/>
      <c r="H32" s="121"/>
      <c r="I32" s="121"/>
      <c r="J32" s="10"/>
    </row>
    <row r="33" spans="4:11">
      <c r="D33" s="80" t="s">
        <v>123</v>
      </c>
      <c r="E33" s="80">
        <v>2018</v>
      </c>
      <c r="F33" s="80">
        <v>2017</v>
      </c>
      <c r="G33" s="80">
        <v>2016</v>
      </c>
      <c r="H33" s="80" t="s">
        <v>124</v>
      </c>
      <c r="I33" s="80" t="s">
        <v>125</v>
      </c>
      <c r="J33" s="10"/>
    </row>
    <row r="34" spans="4:11">
      <c r="D34" s="21" t="s">
        <v>126</v>
      </c>
      <c r="E34" s="81">
        <v>5000</v>
      </c>
      <c r="F34" s="81">
        <v>4000</v>
      </c>
      <c r="G34" s="82">
        <v>3000</v>
      </c>
      <c r="H34" s="31" t="s">
        <v>204</v>
      </c>
      <c r="I34" s="31" t="s">
        <v>209</v>
      </c>
      <c r="J34" s="10"/>
    </row>
    <row r="35" spans="4:11">
      <c r="D35" s="25" t="s">
        <v>127</v>
      </c>
      <c r="E35" s="81">
        <v>-3200</v>
      </c>
      <c r="F35" s="81">
        <v>-3000</v>
      </c>
      <c r="G35" s="82">
        <v>-2500</v>
      </c>
      <c r="H35" s="31" t="s">
        <v>205</v>
      </c>
      <c r="I35" s="31" t="s">
        <v>210</v>
      </c>
      <c r="J35" s="10"/>
    </row>
    <row r="36" spans="4:11">
      <c r="D36" s="21" t="s">
        <v>128</v>
      </c>
      <c r="E36" s="81">
        <v>1800</v>
      </c>
      <c r="F36" s="81">
        <v>1000</v>
      </c>
      <c r="G36" s="31">
        <v>500</v>
      </c>
      <c r="H36" s="31" t="s">
        <v>206</v>
      </c>
      <c r="I36" s="31" t="s">
        <v>211</v>
      </c>
      <c r="J36" s="10"/>
    </row>
    <row r="37" spans="4:11">
      <c r="D37" s="73"/>
      <c r="E37" s="10"/>
      <c r="F37" s="10"/>
      <c r="G37" s="10"/>
      <c r="H37" s="10"/>
      <c r="I37" s="42"/>
      <c r="J37" s="10"/>
    </row>
    <row r="38" spans="4:11">
      <c r="D38" s="25" t="s">
        <v>129</v>
      </c>
      <c r="E38" s="25">
        <v>-500</v>
      </c>
      <c r="F38" s="25">
        <v>-450</v>
      </c>
      <c r="G38" s="31">
        <v>-400</v>
      </c>
      <c r="H38" s="31" t="s">
        <v>208</v>
      </c>
      <c r="I38" s="31" t="s">
        <v>200</v>
      </c>
      <c r="J38" s="10"/>
    </row>
    <row r="39" spans="4:11">
      <c r="D39" s="25" t="s">
        <v>130</v>
      </c>
      <c r="E39" s="25">
        <v>-300</v>
      </c>
      <c r="F39" s="25">
        <v>-300</v>
      </c>
      <c r="G39" s="31">
        <v>-300</v>
      </c>
      <c r="H39" s="31" t="s">
        <v>201</v>
      </c>
      <c r="I39" s="31" t="s">
        <v>201</v>
      </c>
      <c r="J39" s="10"/>
    </row>
    <row r="40" spans="4:11">
      <c r="D40" s="25" t="s">
        <v>131</v>
      </c>
      <c r="E40" s="25">
        <v>-50</v>
      </c>
      <c r="F40" s="25">
        <v>-50</v>
      </c>
      <c r="G40" s="31">
        <v>-50</v>
      </c>
      <c r="H40" s="31" t="s">
        <v>207</v>
      </c>
      <c r="I40" s="31" t="s">
        <v>202</v>
      </c>
      <c r="J40" s="10"/>
    </row>
    <row r="41" spans="4:11">
      <c r="D41" s="21" t="s">
        <v>132</v>
      </c>
      <c r="E41" s="25">
        <v>950</v>
      </c>
      <c r="F41" s="25">
        <v>200</v>
      </c>
      <c r="G41" s="31">
        <v>-250</v>
      </c>
      <c r="H41" s="31" t="s">
        <v>133</v>
      </c>
      <c r="I41" s="31" t="s">
        <v>236</v>
      </c>
      <c r="J41" s="10"/>
    </row>
    <row r="42" spans="4:11">
      <c r="D42" s="73"/>
      <c r="E42" s="10"/>
      <c r="F42" s="10"/>
      <c r="G42" s="10"/>
      <c r="H42" s="10"/>
      <c r="I42" s="42"/>
      <c r="J42" s="10"/>
    </row>
    <row r="43" spans="4:11">
      <c r="D43" s="21" t="s">
        <v>134</v>
      </c>
      <c r="E43" s="25">
        <v>-225</v>
      </c>
      <c r="F43" s="25">
        <v>-20</v>
      </c>
      <c r="G43" s="31">
        <v>0</v>
      </c>
      <c r="H43" s="31" t="s">
        <v>203</v>
      </c>
      <c r="I43" s="83" t="s">
        <v>135</v>
      </c>
      <c r="J43" s="10"/>
    </row>
    <row r="44" spans="4:11">
      <c r="D44" s="21" t="s">
        <v>136</v>
      </c>
      <c r="E44" s="25">
        <v>725</v>
      </c>
      <c r="F44" s="25">
        <v>180</v>
      </c>
      <c r="G44" s="31">
        <v>-250</v>
      </c>
      <c r="H44" s="31" t="s">
        <v>137</v>
      </c>
      <c r="I44" s="31" t="s">
        <v>235</v>
      </c>
      <c r="J44" s="10"/>
    </row>
    <row r="45" spans="4:11">
      <c r="D45" s="10"/>
      <c r="E45" s="10"/>
      <c r="F45" s="10"/>
      <c r="G45" s="10"/>
      <c r="H45" s="10"/>
      <c r="I45" s="10"/>
      <c r="J45" s="10"/>
    </row>
    <row r="46" spans="4:11">
      <c r="D46" s="10"/>
      <c r="E46" s="10"/>
      <c r="F46" s="10"/>
      <c r="G46" s="10"/>
      <c r="H46" s="10"/>
      <c r="I46" s="10"/>
      <c r="J46" s="10"/>
    </row>
    <row r="47" spans="4:11" ht="27.4" customHeight="1">
      <c r="D47" s="118" t="s">
        <v>142</v>
      </c>
      <c r="E47" s="119"/>
      <c r="F47" s="119"/>
      <c r="G47" s="119"/>
      <c r="H47" s="119"/>
      <c r="I47" s="119"/>
      <c r="J47" s="120"/>
    </row>
    <row r="48" spans="4:11">
      <c r="D48" s="80" t="s">
        <v>123</v>
      </c>
      <c r="E48" s="80">
        <v>2018</v>
      </c>
      <c r="F48" s="80">
        <v>2017</v>
      </c>
      <c r="G48" s="80">
        <v>2016</v>
      </c>
      <c r="H48" s="80" t="s">
        <v>138</v>
      </c>
      <c r="I48" s="80" t="s">
        <v>139</v>
      </c>
      <c r="J48" s="80" t="s">
        <v>140</v>
      </c>
      <c r="K48" s="79"/>
    </row>
    <row r="49" spans="4:10">
      <c r="D49" s="21" t="s">
        <v>126</v>
      </c>
      <c r="E49" s="81">
        <v>5000</v>
      </c>
      <c r="F49" s="81">
        <v>4000</v>
      </c>
      <c r="G49" s="82">
        <v>3000</v>
      </c>
      <c r="H49" s="25"/>
      <c r="I49" s="25"/>
      <c r="J49" s="25"/>
    </row>
    <row r="50" spans="4:10">
      <c r="D50" s="25" t="s">
        <v>127</v>
      </c>
      <c r="E50" s="81">
        <v>-3200</v>
      </c>
      <c r="F50" s="81">
        <v>-3000</v>
      </c>
      <c r="G50" s="82">
        <v>-2500</v>
      </c>
      <c r="H50" s="31" t="s">
        <v>212</v>
      </c>
      <c r="I50" s="31" t="s">
        <v>220</v>
      </c>
      <c r="J50" s="31" t="s">
        <v>228</v>
      </c>
    </row>
    <row r="51" spans="4:10">
      <c r="D51" s="21" t="s">
        <v>128</v>
      </c>
      <c r="E51" s="81">
        <v>1800</v>
      </c>
      <c r="F51" s="81">
        <v>1000</v>
      </c>
      <c r="G51" s="31">
        <v>500</v>
      </c>
      <c r="H51" s="31" t="s">
        <v>213</v>
      </c>
      <c r="I51" s="31" t="s">
        <v>221</v>
      </c>
      <c r="J51" s="31" t="s">
        <v>229</v>
      </c>
    </row>
    <row r="52" spans="4:10">
      <c r="D52" s="73"/>
      <c r="E52" s="10"/>
      <c r="F52" s="10"/>
      <c r="G52" s="10"/>
      <c r="H52" s="36"/>
      <c r="I52" s="36"/>
      <c r="J52" s="84"/>
    </row>
    <row r="53" spans="4:10">
      <c r="D53" s="25" t="s">
        <v>129</v>
      </c>
      <c r="E53" s="25">
        <v>-500</v>
      </c>
      <c r="F53" s="25">
        <v>-450</v>
      </c>
      <c r="G53" s="31">
        <v>-400</v>
      </c>
      <c r="H53" s="31" t="s">
        <v>214</v>
      </c>
      <c r="I53" s="31" t="s">
        <v>222</v>
      </c>
      <c r="J53" s="31" t="s">
        <v>230</v>
      </c>
    </row>
    <row r="54" spans="4:10">
      <c r="D54" s="25" t="s">
        <v>130</v>
      </c>
      <c r="E54" s="25">
        <v>-300</v>
      </c>
      <c r="F54" s="25">
        <v>-300</v>
      </c>
      <c r="G54" s="31">
        <v>-300</v>
      </c>
      <c r="H54" s="31" t="s">
        <v>215</v>
      </c>
      <c r="I54" s="31" t="s">
        <v>223</v>
      </c>
      <c r="J54" s="31" t="s">
        <v>231</v>
      </c>
    </row>
    <row r="55" spans="4:10">
      <c r="D55" s="25" t="s">
        <v>131</v>
      </c>
      <c r="E55" s="25">
        <v>-50</v>
      </c>
      <c r="F55" s="25">
        <v>-50</v>
      </c>
      <c r="G55" s="31">
        <v>-50</v>
      </c>
      <c r="H55" s="31" t="s">
        <v>216</v>
      </c>
      <c r="I55" s="31" t="s">
        <v>224</v>
      </c>
      <c r="J55" s="31" t="s">
        <v>232</v>
      </c>
    </row>
    <row r="56" spans="4:10">
      <c r="D56" s="21" t="s">
        <v>132</v>
      </c>
      <c r="E56" s="25">
        <v>950</v>
      </c>
      <c r="F56" s="25">
        <v>200</v>
      </c>
      <c r="G56" s="31">
        <v>-250</v>
      </c>
      <c r="H56" s="31" t="s">
        <v>217</v>
      </c>
      <c r="I56" s="31" t="s">
        <v>225</v>
      </c>
      <c r="J56" s="31" t="s">
        <v>233</v>
      </c>
    </row>
    <row r="57" spans="4:10">
      <c r="D57" s="73"/>
      <c r="E57" s="10"/>
      <c r="F57" s="10"/>
      <c r="G57" s="10"/>
      <c r="H57" s="36"/>
      <c r="I57" s="36"/>
      <c r="J57" s="84"/>
    </row>
    <row r="58" spans="4:10">
      <c r="D58" s="21" t="s">
        <v>134</v>
      </c>
      <c r="E58" s="25">
        <v>-225</v>
      </c>
      <c r="F58" s="25">
        <v>-20</v>
      </c>
      <c r="G58" s="31">
        <v>0</v>
      </c>
      <c r="H58" s="31" t="s">
        <v>218</v>
      </c>
      <c r="I58" s="31" t="s">
        <v>226</v>
      </c>
      <c r="J58" s="31" t="s">
        <v>135</v>
      </c>
    </row>
    <row r="59" spans="4:10">
      <c r="D59" s="21" t="s">
        <v>136</v>
      </c>
      <c r="E59" s="25">
        <v>725</v>
      </c>
      <c r="F59" s="25">
        <v>180</v>
      </c>
      <c r="G59" s="31">
        <v>-250</v>
      </c>
      <c r="H59" s="31" t="s">
        <v>219</v>
      </c>
      <c r="I59" s="31" t="s">
        <v>227</v>
      </c>
      <c r="J59" s="31" t="s">
        <v>234</v>
      </c>
    </row>
    <row r="60" spans="4:10">
      <c r="H60" s="78"/>
    </row>
    <row r="61" spans="4:10">
      <c r="H61" s="78"/>
    </row>
    <row r="62" spans="4:10">
      <c r="H62" s="78"/>
    </row>
  </sheetData>
  <mergeCells count="3">
    <mergeCell ref="B28:K28"/>
    <mergeCell ref="D47:J47"/>
    <mergeCell ref="D32:I32"/>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128024-882A-D540-A870-31CA34DAF536}">
  <dimension ref="A1:L75"/>
  <sheetViews>
    <sheetView tabSelected="1" topLeftCell="A63" zoomScale="99" zoomScaleNormal="99" zoomScalePageLayoutView="150" workbookViewId="0">
      <selection activeCell="I83" sqref="I83"/>
    </sheetView>
  </sheetViews>
  <sheetFormatPr defaultColWidth="11" defaultRowHeight="15.75"/>
  <cols>
    <col min="5" max="5" width="18.8125" customWidth="1"/>
    <col min="6" max="6" width="20.8125" customWidth="1"/>
  </cols>
  <sheetData>
    <row r="1" spans="1:2">
      <c r="A1" s="1" t="s">
        <v>42</v>
      </c>
      <c r="B1" s="1"/>
    </row>
    <row r="3" spans="1:2">
      <c r="B3" s="2" t="s">
        <v>4</v>
      </c>
    </row>
    <row r="25" spans="2:6">
      <c r="B25" s="9" t="s">
        <v>43</v>
      </c>
    </row>
    <row r="26" spans="2:6">
      <c r="B26" s="9" t="s">
        <v>9</v>
      </c>
      <c r="C26" s="1"/>
    </row>
    <row r="27" spans="2:6">
      <c r="C27" s="1"/>
    </row>
    <row r="29" spans="2:6">
      <c r="B29" s="12" t="s">
        <v>182</v>
      </c>
      <c r="C29" s="12" t="s">
        <v>237</v>
      </c>
    </row>
    <row r="30" spans="2:6">
      <c r="B30" s="12"/>
    </row>
    <row r="31" spans="2:6" s="10" customFormat="1">
      <c r="B31" s="12"/>
      <c r="C31" s="113" t="s">
        <v>239</v>
      </c>
      <c r="D31" s="113"/>
      <c r="E31" s="113"/>
      <c r="F31" s="113"/>
    </row>
    <row r="33" spans="3:9" s="10" customFormat="1">
      <c r="C33" s="113" t="s">
        <v>179</v>
      </c>
      <c r="D33" s="113"/>
      <c r="E33" s="113"/>
    </row>
    <row r="35" spans="3:9" ht="16.149999999999999" customHeight="1">
      <c r="C35" s="113" t="s">
        <v>180</v>
      </c>
      <c r="D35" s="113"/>
      <c r="E35" s="113"/>
      <c r="F35" s="113"/>
      <c r="G35" s="113"/>
      <c r="H35" s="113"/>
      <c r="I35" s="113"/>
    </row>
    <row r="37" spans="3:9">
      <c r="C37" s="122" t="s">
        <v>178</v>
      </c>
      <c r="D37" s="122"/>
      <c r="E37" s="122"/>
      <c r="F37" s="122"/>
      <c r="G37" s="122"/>
      <c r="H37" s="122"/>
      <c r="I37" s="122"/>
    </row>
    <row r="38" spans="3:9">
      <c r="C38" s="91"/>
    </row>
    <row r="39" spans="3:9" s="10" customFormat="1">
      <c r="C39" s="113" t="s">
        <v>181</v>
      </c>
      <c r="D39" s="113"/>
      <c r="E39" s="113"/>
      <c r="F39" s="113"/>
      <c r="G39" s="113"/>
      <c r="H39" s="113"/>
      <c r="I39" s="113"/>
    </row>
    <row r="40" spans="3:9" s="10" customFormat="1">
      <c r="C40" s="90"/>
      <c r="D40" s="90"/>
      <c r="E40" s="90"/>
      <c r="F40" s="90"/>
      <c r="G40" s="90"/>
      <c r="H40" s="90"/>
      <c r="I40" s="90"/>
    </row>
    <row r="41" spans="3:9" s="10" customFormat="1">
      <c r="C41" s="90" t="s">
        <v>250</v>
      </c>
      <c r="D41" s="90"/>
      <c r="E41" s="90"/>
      <c r="F41" s="90"/>
      <c r="G41" s="90"/>
      <c r="H41" s="90"/>
      <c r="I41" s="90"/>
    </row>
    <row r="42" spans="3:9" s="10" customFormat="1">
      <c r="C42" s="90"/>
      <c r="D42" s="90"/>
      <c r="E42" s="90"/>
      <c r="F42" s="90"/>
      <c r="G42" s="90"/>
      <c r="H42" s="90"/>
      <c r="I42" s="90"/>
    </row>
    <row r="43" spans="3:9" s="10" customFormat="1">
      <c r="C43" s="90"/>
      <c r="D43" s="10" t="s">
        <v>244</v>
      </c>
      <c r="H43" s="124">
        <v>4.4999999999999998E-2</v>
      </c>
      <c r="I43" s="90"/>
    </row>
    <row r="44" spans="3:9" s="10" customFormat="1">
      <c r="C44" s="90"/>
      <c r="D44" s="10" t="s">
        <v>245</v>
      </c>
      <c r="H44" s="124">
        <f>4000/66180</f>
        <v>6.0441220912662436E-2</v>
      </c>
      <c r="I44" s="90"/>
    </row>
    <row r="45" spans="3:9" s="10" customFormat="1">
      <c r="C45" s="90"/>
      <c r="D45" s="10" t="s">
        <v>246</v>
      </c>
      <c r="H45" s="125">
        <f>66180/42680</f>
        <v>1.5506091846298031</v>
      </c>
      <c r="I45" s="90"/>
    </row>
    <row r="46" spans="3:9" s="10" customFormat="1">
      <c r="C46" s="90"/>
      <c r="I46" s="90"/>
    </row>
    <row r="47" spans="3:9" s="10" customFormat="1">
      <c r="C47" s="90"/>
      <c r="D47" s="10" t="s">
        <v>247</v>
      </c>
      <c r="E47" s="10">
        <f>H43*H44*H45*100</f>
        <v>0.42174320524835984</v>
      </c>
      <c r="I47" s="90"/>
    </row>
    <row r="48" spans="3:9" s="10" customFormat="1">
      <c r="C48" s="90"/>
      <c r="D48" s="126" t="s">
        <v>248</v>
      </c>
      <c r="E48" s="126"/>
      <c r="I48" s="90"/>
    </row>
    <row r="49" spans="2:9" s="10" customFormat="1">
      <c r="C49" s="90"/>
      <c r="D49" s="90"/>
      <c r="E49" s="90"/>
      <c r="F49" s="90"/>
      <c r="G49" s="90"/>
      <c r="H49" s="90"/>
      <c r="I49" s="90"/>
    </row>
    <row r="50" spans="2:9" s="10" customFormat="1">
      <c r="C50" s="90"/>
      <c r="D50" s="90"/>
      <c r="E50" s="90"/>
      <c r="F50" s="90"/>
      <c r="G50" s="90"/>
      <c r="H50" s="90"/>
      <c r="I50" s="90"/>
    </row>
    <row r="51" spans="2:9" s="10" customFormat="1">
      <c r="C51" s="90"/>
      <c r="D51" s="90"/>
      <c r="E51" s="90"/>
      <c r="F51" s="90"/>
      <c r="G51" s="90"/>
      <c r="H51" s="90"/>
      <c r="I51" s="90"/>
    </row>
    <row r="52" spans="2:9" s="10" customFormat="1">
      <c r="C52" s="90"/>
      <c r="D52" s="90"/>
      <c r="E52" s="90"/>
      <c r="F52" s="90"/>
      <c r="G52" s="90"/>
      <c r="H52" s="90"/>
      <c r="I52" s="90"/>
    </row>
    <row r="53" spans="2:9" s="10" customFormat="1">
      <c r="C53" s="12" t="s">
        <v>238</v>
      </c>
      <c r="D53" s="90"/>
      <c r="E53" s="90"/>
      <c r="F53" s="90"/>
      <c r="G53" s="90"/>
      <c r="H53" s="90"/>
      <c r="I53" s="90"/>
    </row>
    <row r="55" spans="2:9" s="10" customFormat="1">
      <c r="B55" s="12"/>
      <c r="C55" s="113" t="s">
        <v>240</v>
      </c>
      <c r="D55" s="113"/>
      <c r="E55" s="113"/>
      <c r="F55" s="113"/>
    </row>
    <row r="57" spans="2:9" s="10" customFormat="1">
      <c r="C57" s="113" t="s">
        <v>241</v>
      </c>
      <c r="D57" s="113"/>
      <c r="E57" s="113"/>
    </row>
    <row r="58" spans="2:9" s="10" customFormat="1">
      <c r="C58" s="90"/>
      <c r="D58" s="90"/>
      <c r="E58" s="90"/>
    </row>
    <row r="59" spans="2:9" ht="16.149999999999999" customHeight="1">
      <c r="C59" s="113" t="s">
        <v>180</v>
      </c>
      <c r="D59" s="113"/>
      <c r="E59" s="113"/>
      <c r="F59" s="113"/>
      <c r="G59" s="113"/>
      <c r="H59" s="113"/>
      <c r="I59" s="113"/>
    </row>
    <row r="60" spans="2:9" ht="16.149999999999999" customHeight="1">
      <c r="C60" s="90"/>
      <c r="D60" s="90"/>
      <c r="E60" s="90"/>
      <c r="F60" s="90"/>
      <c r="G60" s="90"/>
      <c r="H60" s="90"/>
      <c r="I60" s="90"/>
    </row>
    <row r="61" spans="2:9">
      <c r="C61" s="122" t="s">
        <v>242</v>
      </c>
      <c r="D61" s="122"/>
      <c r="E61" s="122"/>
      <c r="F61" s="122"/>
      <c r="G61" s="122"/>
      <c r="H61" s="122"/>
      <c r="I61" s="122"/>
    </row>
    <row r="62" spans="2:9" ht="16.149999999999999" customHeight="1">
      <c r="C62" s="90"/>
      <c r="D62" s="90"/>
      <c r="E62" s="90"/>
      <c r="F62" s="90"/>
      <c r="G62" s="90"/>
      <c r="H62" s="90"/>
      <c r="I62" s="90"/>
    </row>
    <row r="63" spans="2:9" s="10" customFormat="1">
      <c r="C63" s="113" t="s">
        <v>243</v>
      </c>
      <c r="D63" s="113"/>
      <c r="E63" s="113"/>
      <c r="F63" s="113"/>
      <c r="G63" s="113"/>
      <c r="H63" s="113"/>
      <c r="I63" s="113"/>
    </row>
    <row r="64" spans="2:9" s="10" customFormat="1">
      <c r="C64" s="90"/>
      <c r="D64" s="90"/>
      <c r="E64" s="90"/>
      <c r="F64" s="90"/>
      <c r="G64" s="90"/>
      <c r="H64" s="90"/>
      <c r="I64" s="90"/>
    </row>
    <row r="65" spans="2:12" s="10" customFormat="1">
      <c r="C65" s="90"/>
      <c r="D65" s="90"/>
      <c r="E65" s="90"/>
      <c r="F65" s="90"/>
      <c r="G65" s="90"/>
      <c r="H65" s="90"/>
      <c r="I65" s="90"/>
    </row>
    <row r="66" spans="2:12" s="10" customFormat="1">
      <c r="C66" s="10" t="s">
        <v>250</v>
      </c>
      <c r="H66" s="90"/>
      <c r="I66" s="90"/>
    </row>
    <row r="67" spans="2:12" s="10" customFormat="1">
      <c r="H67" s="90"/>
      <c r="I67" s="90"/>
    </row>
    <row r="68" spans="2:12" s="10" customFormat="1">
      <c r="C68" s="10" t="s">
        <v>244</v>
      </c>
      <c r="G68" s="124">
        <f>725/5000</f>
        <v>0.14499999999999999</v>
      </c>
      <c r="H68" s="90"/>
      <c r="I68" s="90"/>
    </row>
    <row r="69" spans="2:12" s="90" customFormat="1">
      <c r="C69" s="10" t="s">
        <v>245</v>
      </c>
      <c r="D69" s="10"/>
      <c r="E69" s="10"/>
      <c r="F69" s="10"/>
      <c r="G69" s="124">
        <f>5000/72405</f>
        <v>6.9056004419584288E-2</v>
      </c>
    </row>
    <row r="70" spans="2:12" s="10" customFormat="1">
      <c r="C70" s="10" t="s">
        <v>246</v>
      </c>
      <c r="G70" s="125">
        <f>72405/43405</f>
        <v>1.6681257919594517</v>
      </c>
      <c r="H70" s="90"/>
      <c r="I70" s="90"/>
    </row>
    <row r="71" spans="2:12" s="10" customFormat="1">
      <c r="H71" s="90"/>
      <c r="I71" s="90"/>
    </row>
    <row r="72" spans="2:12" s="10" customFormat="1">
      <c r="C72" s="10" t="s">
        <v>247</v>
      </c>
      <c r="D72" s="10">
        <f>G68*G69*G70*100</f>
        <v>1.6703144798986294</v>
      </c>
      <c r="H72" s="90"/>
      <c r="I72" s="90"/>
    </row>
    <row r="73" spans="2:12" s="10" customFormat="1">
      <c r="C73" s="126" t="s">
        <v>249</v>
      </c>
      <c r="D73" s="126"/>
      <c r="H73" s="90"/>
      <c r="I73" s="90"/>
    </row>
    <row r="75" spans="2:12" ht="84" customHeight="1">
      <c r="B75" s="15" t="s">
        <v>183</v>
      </c>
      <c r="C75" s="112" t="s">
        <v>199</v>
      </c>
      <c r="D75" s="123"/>
      <c r="E75" s="123"/>
      <c r="F75" s="123"/>
      <c r="G75" s="123"/>
      <c r="H75" s="123"/>
      <c r="I75" s="123"/>
      <c r="J75" s="123"/>
      <c r="K75" s="123"/>
      <c r="L75" s="123"/>
    </row>
  </sheetData>
  <mergeCells count="13">
    <mergeCell ref="C73:D73"/>
    <mergeCell ref="C37:I37"/>
    <mergeCell ref="C39:I39"/>
    <mergeCell ref="C75:L75"/>
    <mergeCell ref="C35:I35"/>
    <mergeCell ref="C31:F31"/>
    <mergeCell ref="C33:E33"/>
    <mergeCell ref="C55:F55"/>
    <mergeCell ref="C57:E57"/>
    <mergeCell ref="C59:I59"/>
    <mergeCell ref="C61:I61"/>
    <mergeCell ref="C63:I63"/>
    <mergeCell ref="D48:E48"/>
  </mergeCell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Adjusting Entries</vt:lpstr>
      <vt:lpstr>Prepare SSE</vt:lpstr>
      <vt:lpstr>Prepare 3 FS</vt:lpstr>
      <vt:lpstr>EI &amp; COGS</vt:lpstr>
      <vt:lpstr>Fixed Asset Accounting</vt:lpstr>
      <vt:lpstr>FS Analysis 1</vt:lpstr>
      <vt:lpstr>FS Analysis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SS</dc:creator>
  <cp:lastModifiedBy>Karan Patil</cp:lastModifiedBy>
  <dcterms:created xsi:type="dcterms:W3CDTF">2020-02-07T19:59:55Z</dcterms:created>
  <dcterms:modified xsi:type="dcterms:W3CDTF">2022-10-15T03:42:27Z</dcterms:modified>
</cp:coreProperties>
</file>